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14955" windowHeight="8190" firstSheet="1" activeTab="1"/>
  </bookViews>
  <sheets>
    <sheet name="Ingresos estimados" sheetId="3" r:id="rId1"/>
    <sheet name=" Ingresos estimados" sheetId="5" r:id="rId2"/>
    <sheet name="Presupuesto Egresos " sheetId="4" r:id="rId3"/>
  </sheets>
  <externalReferences>
    <externalReference r:id="rId4"/>
  </externalReferences>
  <definedNames>
    <definedName name="_xlnm.Print_Area" localSheetId="1">' Ingresos estimados'!$A$1:$O$25</definedName>
    <definedName name="_xlnm.Print_Area" localSheetId="2">'Presupuesto Egresos '!$A$1:$P$100</definedName>
  </definedNames>
  <calcPr calcId="125725"/>
</workbook>
</file>

<file path=xl/calcChain.xml><?xml version="1.0" encoding="utf-8"?>
<calcChain xmlns="http://schemas.openxmlformats.org/spreadsheetml/2006/main">
  <c r="D93" i="4"/>
  <c r="J12" i="5"/>
  <c r="D49" i="4" l="1"/>
  <c r="D50"/>
  <c r="R60" l="1"/>
  <c r="D15" l="1"/>
  <c r="C12" i="5" l="1"/>
  <c r="C13"/>
  <c r="C11"/>
  <c r="H19"/>
  <c r="C21"/>
  <c r="C22" s="1"/>
  <c r="D22"/>
  <c r="O22"/>
  <c r="N22"/>
  <c r="M22"/>
  <c r="L22"/>
  <c r="K22"/>
  <c r="J22"/>
  <c r="I22"/>
  <c r="H22"/>
  <c r="G22"/>
  <c r="F22"/>
  <c r="E22"/>
  <c r="O19"/>
  <c r="O24" s="1"/>
  <c r="K19"/>
  <c r="K24" s="1"/>
  <c r="J19"/>
  <c r="J24" s="1"/>
  <c r="I19"/>
  <c r="I24" s="1"/>
  <c r="C18"/>
  <c r="C17"/>
  <c r="C16"/>
  <c r="C15"/>
  <c r="C14"/>
  <c r="C10"/>
  <c r="C9"/>
  <c r="C8"/>
  <c r="N19"/>
  <c r="N24" s="1"/>
  <c r="M19"/>
  <c r="M24" s="1"/>
  <c r="L19"/>
  <c r="L24" s="1"/>
  <c r="C7"/>
  <c r="H24" l="1"/>
  <c r="L17" i="4"/>
  <c r="D95" l="1"/>
  <c r="D71"/>
  <c r="D80"/>
  <c r="D76"/>
  <c r="D67"/>
  <c r="D19" l="1"/>
  <c r="D94" l="1"/>
  <c r="D96"/>
  <c r="J98"/>
  <c r="D85"/>
  <c r="P98"/>
  <c r="O98"/>
  <c r="N98"/>
  <c r="M98"/>
  <c r="L98"/>
  <c r="K98"/>
  <c r="I98"/>
  <c r="H98"/>
  <c r="G98"/>
  <c r="F98"/>
  <c r="E98"/>
  <c r="D97"/>
  <c r="D92"/>
  <c r="D91"/>
  <c r="D90"/>
  <c r="D89"/>
  <c r="P88"/>
  <c r="O88"/>
  <c r="N88"/>
  <c r="M88"/>
  <c r="L88"/>
  <c r="K88"/>
  <c r="J88"/>
  <c r="I88"/>
  <c r="H88"/>
  <c r="G88"/>
  <c r="F88"/>
  <c r="E88"/>
  <c r="C88"/>
  <c r="D87"/>
  <c r="P86"/>
  <c r="O86"/>
  <c r="N86"/>
  <c r="M86"/>
  <c r="L86"/>
  <c r="K86"/>
  <c r="J86"/>
  <c r="I86"/>
  <c r="H86"/>
  <c r="G86"/>
  <c r="F86"/>
  <c r="E86"/>
  <c r="C86"/>
  <c r="D84"/>
  <c r="D83"/>
  <c r="D82"/>
  <c r="D81"/>
  <c r="D79"/>
  <c r="D78"/>
  <c r="D77"/>
  <c r="D75"/>
  <c r="D74"/>
  <c r="D73"/>
  <c r="D72"/>
  <c r="D70"/>
  <c r="D69"/>
  <c r="D68"/>
  <c r="D66"/>
  <c r="D65"/>
  <c r="D64"/>
  <c r="D63"/>
  <c r="D62"/>
  <c r="D61"/>
  <c r="O60"/>
  <c r="N60"/>
  <c r="M60"/>
  <c r="L60"/>
  <c r="J60"/>
  <c r="I60"/>
  <c r="H60"/>
  <c r="G60"/>
  <c r="F60"/>
  <c r="E60"/>
  <c r="C60"/>
  <c r="D59"/>
  <c r="D58"/>
  <c r="D57"/>
  <c r="D56"/>
  <c r="P60"/>
  <c r="K60"/>
  <c r="D54"/>
  <c r="D53"/>
  <c r="D52"/>
  <c r="D51"/>
  <c r="D48"/>
  <c r="D47"/>
  <c r="D46"/>
  <c r="D45"/>
  <c r="D44"/>
  <c r="D43"/>
  <c r="D42"/>
  <c r="D41"/>
  <c r="D40"/>
  <c r="D39"/>
  <c r="D38"/>
  <c r="D37"/>
  <c r="D36"/>
  <c r="D35"/>
  <c r="D34"/>
  <c r="C33"/>
  <c r="C100" s="1"/>
  <c r="D32"/>
  <c r="D31"/>
  <c r="D30"/>
  <c r="D29"/>
  <c r="D28"/>
  <c r="D27"/>
  <c r="D26"/>
  <c r="D25"/>
  <c r="D24"/>
  <c r="D23"/>
  <c r="D22"/>
  <c r="D21"/>
  <c r="D20"/>
  <c r="D18"/>
  <c r="D17"/>
  <c r="D16"/>
  <c r="P33"/>
  <c r="O33"/>
  <c r="N33"/>
  <c r="M33"/>
  <c r="L33"/>
  <c r="K33"/>
  <c r="J33"/>
  <c r="I33"/>
  <c r="H33"/>
  <c r="G33"/>
  <c r="F33"/>
  <c r="E33"/>
  <c r="D13"/>
  <c r="E100" l="1"/>
  <c r="G100"/>
  <c r="I100"/>
  <c r="L100"/>
  <c r="N100"/>
  <c r="P100"/>
  <c r="J100"/>
  <c r="F100"/>
  <c r="H100"/>
  <c r="K100"/>
  <c r="M100"/>
  <c r="O100"/>
  <c r="D88"/>
  <c r="D86"/>
  <c r="D98"/>
  <c r="D14"/>
  <c r="D55"/>
  <c r="D33" l="1"/>
  <c r="D60"/>
  <c r="B21" i="3"/>
  <c r="B22" s="1"/>
  <c r="N22"/>
  <c r="M22"/>
  <c r="L22"/>
  <c r="K22"/>
  <c r="J22"/>
  <c r="I22"/>
  <c r="H22"/>
  <c r="G22"/>
  <c r="F22"/>
  <c r="E22"/>
  <c r="D22"/>
  <c r="C22"/>
  <c r="B18"/>
  <c r="B17"/>
  <c r="B16"/>
  <c r="B15"/>
  <c r="B14"/>
  <c r="B13"/>
  <c r="N12"/>
  <c r="N19" s="1"/>
  <c r="N24" s="1"/>
  <c r="M12"/>
  <c r="M19" s="1"/>
  <c r="M24" s="1"/>
  <c r="L12"/>
  <c r="L19" s="1"/>
  <c r="L24" s="1"/>
  <c r="K12"/>
  <c r="K19" s="1"/>
  <c r="K24" s="1"/>
  <c r="J12"/>
  <c r="J19" s="1"/>
  <c r="J24" s="1"/>
  <c r="I12"/>
  <c r="H12"/>
  <c r="H19" s="1"/>
  <c r="H24" s="1"/>
  <c r="G12"/>
  <c r="G19" s="1"/>
  <c r="G24" s="1"/>
  <c r="B11"/>
  <c r="B10"/>
  <c r="I9"/>
  <c r="B9"/>
  <c r="B8"/>
  <c r="B7"/>
  <c r="I19" l="1"/>
  <c r="I24" s="1"/>
  <c r="D100" i="4"/>
  <c r="D12" i="3" l="1"/>
  <c r="G19" i="5"/>
  <c r="G24" s="1"/>
  <c r="F12" i="3"/>
  <c r="F19" s="1"/>
  <c r="F24" s="1"/>
  <c r="F19" i="5"/>
  <c r="F24" s="1"/>
  <c r="E12" i="3"/>
  <c r="E19" s="1"/>
  <c r="E24" s="1"/>
  <c r="D19" i="5" l="1"/>
  <c r="D24" s="1"/>
  <c r="C12" i="3"/>
  <c r="C19" s="1"/>
  <c r="C24" s="1"/>
  <c r="D19"/>
  <c r="D24" s="1"/>
  <c r="B12"/>
  <c r="B19" s="1"/>
  <c r="B24" s="1"/>
  <c r="E19" i="5"/>
  <c r="E24" s="1"/>
  <c r="C19"/>
  <c r="C24" s="1"/>
  <c r="B28" i="3" l="1"/>
</calcChain>
</file>

<file path=xl/sharedStrings.xml><?xml version="1.0" encoding="utf-8"?>
<sst xmlns="http://schemas.openxmlformats.org/spreadsheetml/2006/main" count="174" uniqueCount="136">
  <si>
    <t>PARTIDA</t>
  </si>
  <si>
    <t>CONCEPTO PARTIDA</t>
  </si>
  <si>
    <t>Asignación</t>
  </si>
  <si>
    <t>Inicial</t>
  </si>
  <si>
    <t>Sueldo base</t>
  </si>
  <si>
    <t>Honorarios asimilables a salarios</t>
  </si>
  <si>
    <t>Prima quinquenal por años de servicios efectivos prestados</t>
  </si>
  <si>
    <t>Prima vacacional y dominical</t>
  </si>
  <si>
    <t>Aguinaldo</t>
  </si>
  <si>
    <t>Cuotas al IMSS por enfermedades y maternidad</t>
  </si>
  <si>
    <t>Cuotas para la vivienda</t>
  </si>
  <si>
    <t>Cuotas a pensiones</t>
  </si>
  <si>
    <t>Cuotas para el sistema de ahorro para el retiro</t>
  </si>
  <si>
    <t>Cuotas para el seguro de vida del personal</t>
  </si>
  <si>
    <t>Indemnizaciones por separación</t>
  </si>
  <si>
    <t>Fondo de retiro</t>
  </si>
  <si>
    <t>Estímulos al personal</t>
  </si>
  <si>
    <t>Impacto al salario</t>
  </si>
  <si>
    <t>Otras medidas de carácter laboral y económicas</t>
  </si>
  <si>
    <t>Ayuda para despensa</t>
  </si>
  <si>
    <t>Ayuda para pasajes</t>
  </si>
  <si>
    <t>Estímulo por el día del servidor público</t>
  </si>
  <si>
    <t>Capítulo 1000 (Servicios Personales)</t>
  </si>
  <si>
    <t>Materiales, útiles y equipos menores de oficina</t>
  </si>
  <si>
    <t>Materiales y útiles de impresión y reproducción</t>
  </si>
  <si>
    <t>Materiales, útiles y equipos menores de tecnologías de la información y comunicaciones</t>
  </si>
  <si>
    <t>Material de limpieza</t>
  </si>
  <si>
    <t>Productos alimenticios para el personal en las instalaciones de las dependencias y entidades</t>
  </si>
  <si>
    <t>Utensilios para el servicio de alimentación</t>
  </si>
  <si>
    <t>Productos minerales no metálicos</t>
  </si>
  <si>
    <t>Cemento y productos de concreto</t>
  </si>
  <si>
    <t>Cal, yeso y productos de yeso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</si>
  <si>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</si>
  <si>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</si>
  <si>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</si>
  <si>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</si>
  <si>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</si>
  <si>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Fertilizantes, pesticidas y otros agroquímicos</t>
  </si>
  <si>
    <t>Fibras sintéticas, hules, plásticos y derivados</t>
  </si>
  <si>
    <t>Combustibles, lubricantes y aditivos para vehículos terrestres, aéreos, marítimos, lacustres y fluviales destinados a servicios públicos y la operación de programas públicos</t>
  </si>
  <si>
    <t>Vestuario y uniformes</t>
  </si>
  <si>
    <t>Prendas de seguridad y protección personal</t>
  </si>
  <si>
    <t>Artículos deportivos</t>
  </si>
  <si>
    <t>Herramientas menores</t>
  </si>
  <si>
    <t>Refacciones y accesorios menores de edificios</t>
  </si>
  <si>
    <t>Refacciones y accesorios menores de equipo de transporte</t>
  </si>
  <si>
    <t>Refacciones y accesorios menores de maquinaria y otros equipos</t>
  </si>
  <si>
    <t>Capítulo 2000 (Materiales y Suministros)</t>
  </si>
  <si>
    <t>Servicio de energía eléctrica</t>
  </si>
  <si>
    <t>Servicio de energía eléctrica para bombeo y tratamiento de agua</t>
  </si>
  <si>
    <t>Servicio telefónico tradicional</t>
  </si>
  <si>
    <t>Servicios de acceso de internet, redes y procesamiento de información</t>
  </si>
  <si>
    <t>Arrendamiento de equipo y bienes  informáticos</t>
  </si>
  <si>
    <t>Arrendamiento de equipo de telecomunicaciones</t>
  </si>
  <si>
    <t>Arrendamiento de maquinaria, otros equipos y herramientas</t>
  </si>
  <si>
    <t>Servicios legales, de contabilidad, auditoría y relacionados</t>
  </si>
  <si>
    <t>Servicio de Impresión de documentos y papelería oficial</t>
  </si>
  <si>
    <t>Servicios de vigilancia</t>
  </si>
  <si>
    <t>Servicios profesionales, científicos y técnicos integrales</t>
  </si>
  <si>
    <t>Servicios bancarios y financieros</t>
  </si>
  <si>
    <t>Seguros de bienes patrimoniales</t>
  </si>
  <si>
    <t>Fletes y maniobras</t>
  </si>
  <si>
    <t>Mantenimiento y conservación de inmuebles para la prestación de servicios administrativos</t>
  </si>
  <si>
    <t>Instalación, reparación y mantenimiento de equipo de cómputo y tecnologías de la información</t>
  </si>
  <si>
    <t>Mantenimiento y conservación de vehículos terrestres, aéreos, marítimos, lacustres y fluviales</t>
  </si>
  <si>
    <t>Instalación, reparación y mantenimiento de maquinaria y otros equipos</t>
  </si>
  <si>
    <t>Servicios de jardinería y fumigación</t>
  </si>
  <si>
    <t>Mantenimiento y conservación de maquinaria y equipo de trabajo específico</t>
  </si>
  <si>
    <t>Difusión por radio, televisión y otros medios de mensajes comerciales para promover la venta de bienes o servicios</t>
  </si>
  <si>
    <t>Otros impuestos y derechos</t>
  </si>
  <si>
    <t>Laudos Laborales</t>
  </si>
  <si>
    <t>Gastos menores</t>
  </si>
  <si>
    <t>Capítulo 3000 (Servicios Generales)</t>
  </si>
  <si>
    <t>Aportación para Erogaciones Contingentes</t>
  </si>
  <si>
    <t>Equipo de cómputo y tecnologías de la información</t>
  </si>
  <si>
    <t>Otro mobiliario y equipo de administración</t>
  </si>
  <si>
    <t>Otro mobiliario y equipo educacional</t>
  </si>
  <si>
    <t>Vehículos y equipo terrestre destinado a servicios públicos y la operación de programas públicos</t>
  </si>
  <si>
    <t>Equipos de generación eléctrica, aparatos y accesorios eléctricos</t>
  </si>
  <si>
    <t>Herramientas y máquinas herramienta</t>
  </si>
  <si>
    <t>Árboles y plantas</t>
  </si>
  <si>
    <t>Licencias informáticas e intelectuales</t>
  </si>
  <si>
    <t xml:space="preserve">Total Presupuesto </t>
  </si>
  <si>
    <r>
      <t xml:space="preserve">          ANTEPROYECTO PRESUPUESTO DE INGRESOS </t>
    </r>
    <r>
      <rPr>
        <b/>
        <sz val="36"/>
        <rFont val="Arial"/>
        <family val="2"/>
      </rPr>
      <t>2020</t>
    </r>
  </si>
  <si>
    <t>ORGANISMO OPERADOR DEL PARQUE DE LA SOLIDARIDAD</t>
  </si>
  <si>
    <t>Descripción</t>
  </si>
  <si>
    <t xml:space="preserve"> Anteproyecto Presupuesto de Ingresos 2019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</si>
  <si>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</si>
  <si>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</si>
  <si>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</si>
  <si>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</si>
  <si>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</si>
  <si>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</si>
  <si>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</si>
  <si>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</si>
  <si>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</si>
  <si>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</si>
  <si>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</si>
  <si>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</si>
  <si>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baños</t>
  </si>
  <si>
    <t>Uso auditorio</t>
  </si>
  <si>
    <t xml:space="preserve">Uso Terreno </t>
  </si>
  <si>
    <t>Uso campos de fútbol</t>
  </si>
  <si>
    <t>Escuela de fútbol</t>
  </si>
  <si>
    <t>Liga deportivas</t>
  </si>
  <si>
    <t>Torneo de fútbol</t>
  </si>
  <si>
    <t>Curso de verano</t>
  </si>
  <si>
    <t>Eventos deportivos</t>
  </si>
  <si>
    <t>Concesiones Solidaridad</t>
  </si>
  <si>
    <t>Concesiones Montenegro</t>
  </si>
  <si>
    <t>Otros Ingresos</t>
  </si>
  <si>
    <t>Total Ingresos Propios</t>
  </si>
  <si>
    <t>Subsidio</t>
  </si>
  <si>
    <t>Total Subsidio</t>
  </si>
  <si>
    <t>Total ingresos estimados</t>
  </si>
  <si>
    <t>Presupuesto 2020</t>
  </si>
  <si>
    <t>GASTO MENSUAL</t>
  </si>
  <si>
    <t>Capítulo 4000 (Transferencias, Asignaciones, Subsidios y Otras Ayudas)</t>
  </si>
  <si>
    <t>Capítulo 5000 (Bienes Muebles, Inmuebles e Intangibles)</t>
  </si>
  <si>
    <t>Anteproyecto</t>
  </si>
  <si>
    <t>Remuneraciones por horas extraordinarias</t>
  </si>
  <si>
    <t>Mantenimiento y conservación menor de inmuebles para la prestación de servicios públicos</t>
  </si>
  <si>
    <t>CRI</t>
  </si>
  <si>
    <t>Productos  financieros</t>
  </si>
  <si>
    <t>Subtotal Subsidio</t>
  </si>
  <si>
    <t>Total Ingresos</t>
  </si>
  <si>
    <t>Ingresos estimados 2020</t>
  </si>
  <si>
    <t>Total ingresos</t>
  </si>
  <si>
    <r>
      <t xml:space="preserve">          PROYECTO PRESUPUESTO DE INGRESOS </t>
    </r>
    <r>
      <rPr>
        <b/>
        <sz val="36"/>
        <rFont val="Arial"/>
        <family val="2"/>
      </rPr>
      <t>2020</t>
    </r>
  </si>
  <si>
    <t>Sueldo base al personal eventual</t>
  </si>
  <si>
    <t>Medicinas y productos farmacéuticos</t>
  </si>
  <si>
    <t>Materiales, accesorios y suministros médicos</t>
  </si>
  <si>
    <t>Equipos de comunicación y telecomunicación</t>
  </si>
  <si>
    <t>Uso instalaciones deportivas</t>
  </si>
  <si>
    <t>Uso terreno p/eventos</t>
  </si>
  <si>
    <t>PROYECTO DE PRESUPESTO DE EGRESOS 2020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</si>
</sst>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#0_ ;[Red]\-#,##0\ "/>
    <numFmt numFmtId="166" formatCode="0000"/>
  </numFmts>
  <fonts count="27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9"/>
      <color rgb="FF99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b/>
      <sz val="11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9"/>
      <name val="Arial"/>
      <family val="2"/>
    </font>
    <font>
      <b/>
      <i/>
      <sz val="9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164" fontId="5" fillId="0" borderId="0" xfId="0" applyNumberFormat="1" applyFont="1" applyFill="1" applyAlignment="1">
      <alignment vertical="center" wrapText="1"/>
    </xf>
    <xf numFmtId="0" fontId="6" fillId="0" borderId="0" xfId="0" applyFont="1" applyFill="1" applyAlignment="1"/>
    <xf numFmtId="0" fontId="5" fillId="0" borderId="0" xfId="0" applyFont="1" applyFill="1" applyAlignment="1"/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justify" vertical="center" wrapText="1"/>
    </xf>
    <xf numFmtId="165" fontId="9" fillId="0" borderId="11" xfId="0" applyNumberFormat="1" applyFont="1" applyBorder="1" applyAlignment="1">
      <alignment vertical="center"/>
    </xf>
    <xf numFmtId="165" fontId="9" fillId="0" borderId="11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9" fillId="0" borderId="0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 applyBorder="1"/>
    <xf numFmtId="0" fontId="10" fillId="0" borderId="0" xfId="0" applyFont="1" applyAlignment="1">
      <alignment horizontal="center" vertical="center"/>
    </xf>
    <xf numFmtId="165" fontId="12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Alignment="1"/>
    <xf numFmtId="0" fontId="17" fillId="0" borderId="0" xfId="0" applyFont="1" applyAlignment="1">
      <alignment horizontal="left" vertical="center"/>
    </xf>
    <xf numFmtId="164" fontId="5" fillId="0" borderId="0" xfId="0" applyNumberFormat="1" applyFont="1" applyFill="1" applyAlignment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8" fillId="2" borderId="1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11" xfId="0" applyFont="1" applyFill="1" applyBorder="1"/>
    <xf numFmtId="3" fontId="10" fillId="0" borderId="11" xfId="0" applyNumberFormat="1" applyFont="1" applyBorder="1"/>
    <xf numFmtId="3" fontId="10" fillId="0" borderId="11" xfId="0" applyNumberFormat="1" applyFont="1" applyFill="1" applyBorder="1"/>
    <xf numFmtId="3" fontId="19" fillId="0" borderId="0" xfId="0" applyNumberFormat="1" applyFont="1"/>
    <xf numFmtId="3" fontId="10" fillId="0" borderId="11" xfId="0" applyNumberFormat="1" applyFont="1" applyFill="1" applyBorder="1" applyAlignment="1">
      <alignment horizontal="right" vertical="center"/>
    </xf>
    <xf numFmtId="3" fontId="14" fillId="0" borderId="0" xfId="0" applyNumberFormat="1" applyFont="1"/>
    <xf numFmtId="0" fontId="20" fillId="4" borderId="11" xfId="0" applyFont="1" applyFill="1" applyBorder="1" applyAlignment="1">
      <alignment horizontal="right" wrapText="1"/>
    </xf>
    <xf numFmtId="3" fontId="12" fillId="4" borderId="11" xfId="0" applyNumberFormat="1" applyFont="1" applyFill="1" applyBorder="1" applyAlignment="1">
      <alignment horizontal="right"/>
    </xf>
    <xf numFmtId="3" fontId="12" fillId="4" borderId="11" xfId="0" applyNumberFormat="1" applyFont="1" applyFill="1" applyBorder="1"/>
    <xf numFmtId="4" fontId="10" fillId="0" borderId="11" xfId="0" applyNumberFormat="1" applyFont="1" applyBorder="1"/>
    <xf numFmtId="3" fontId="10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0" fillId="0" borderId="11" xfId="0" applyNumberFormat="1" applyFont="1" applyFill="1" applyBorder="1" applyAlignment="1">
      <alignment vertical="center" wrapText="1"/>
    </xf>
    <xf numFmtId="0" fontId="0" fillId="0" borderId="0" xfId="0" applyFill="1" applyBorder="1"/>
    <xf numFmtId="0" fontId="1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0" fontId="21" fillId="0" borderId="0" xfId="0" applyFont="1"/>
    <xf numFmtId="0" fontId="1" fillId="0" borderId="0" xfId="0" applyFont="1" applyFill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/>
    <xf numFmtId="165" fontId="11" fillId="6" borderId="3" xfId="0" applyNumberFormat="1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 wrapText="1"/>
    </xf>
    <xf numFmtId="165" fontId="12" fillId="6" borderId="9" xfId="0" applyNumberFormat="1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 wrapText="1"/>
    </xf>
    <xf numFmtId="165" fontId="12" fillId="5" borderId="16" xfId="0" applyNumberFormat="1" applyFont="1" applyFill="1" applyBorder="1" applyAlignment="1">
      <alignment horizontal="center" vertical="center"/>
    </xf>
    <xf numFmtId="165" fontId="12" fillId="5" borderId="13" xfId="0" applyNumberFormat="1" applyFont="1" applyFill="1" applyBorder="1" applyAlignment="1">
      <alignment horizontal="center" vertical="center"/>
    </xf>
    <xf numFmtId="165" fontId="12" fillId="5" borderId="4" xfId="0" applyNumberFormat="1" applyFont="1" applyFill="1" applyBorder="1" applyAlignment="1">
      <alignment horizontal="right" vertical="center"/>
    </xf>
    <xf numFmtId="165" fontId="12" fillId="5" borderId="1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165" fontId="12" fillId="5" borderId="12" xfId="0" applyNumberFormat="1" applyFont="1" applyFill="1" applyBorder="1" applyAlignment="1">
      <alignment horizontal="right" vertical="center"/>
    </xf>
    <xf numFmtId="165" fontId="12" fillId="5" borderId="13" xfId="0" applyNumberFormat="1" applyFont="1" applyFill="1" applyBorder="1" applyAlignment="1">
      <alignment horizontal="right" vertical="center"/>
    </xf>
    <xf numFmtId="165" fontId="12" fillId="5" borderId="16" xfId="0" applyNumberFormat="1" applyFont="1" applyFill="1" applyBorder="1" applyAlignment="1">
      <alignment horizontal="right" vertical="center"/>
    </xf>
    <xf numFmtId="165" fontId="9" fillId="0" borderId="11" xfId="0" applyNumberFormat="1" applyFont="1" applyBorder="1" applyAlignment="1" applyProtection="1">
      <alignment vertical="center"/>
    </xf>
    <xf numFmtId="165" fontId="12" fillId="5" borderId="14" xfId="0" applyNumberFormat="1" applyFont="1" applyFill="1" applyBorder="1" applyAlignment="1">
      <alignment horizontal="right" vertical="center"/>
    </xf>
    <xf numFmtId="165" fontId="12" fillId="5" borderId="5" xfId="0" applyNumberFormat="1" applyFont="1" applyFill="1" applyBorder="1" applyAlignment="1">
      <alignment horizontal="right" vertical="center"/>
    </xf>
    <xf numFmtId="165" fontId="12" fillId="5" borderId="6" xfId="0" applyNumberFormat="1" applyFont="1" applyFill="1" applyBorder="1" applyAlignment="1">
      <alignment horizontal="right" vertical="center"/>
    </xf>
    <xf numFmtId="165" fontId="12" fillId="5" borderId="15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13" fillId="0" borderId="0" xfId="0" applyFont="1" applyFill="1"/>
    <xf numFmtId="3" fontId="10" fillId="0" borderId="0" xfId="0" applyNumberFormat="1" applyFont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/>
    </xf>
    <xf numFmtId="3" fontId="10" fillId="0" borderId="11" xfId="0" applyNumberFormat="1" applyFont="1" applyBorder="1" applyAlignment="1">
      <alignment horizontal="right" vertical="center"/>
    </xf>
    <xf numFmtId="3" fontId="14" fillId="0" borderId="0" xfId="0" applyNumberFormat="1" applyFont="1" applyBorder="1"/>
    <xf numFmtId="166" fontId="12" fillId="4" borderId="11" xfId="0" applyNumberFormat="1" applyFont="1" applyFill="1" applyBorder="1" applyAlignment="1">
      <alignment horizontal="center" vertical="center"/>
    </xf>
    <xf numFmtId="3" fontId="10" fillId="0" borderId="0" xfId="0" applyNumberFormat="1" applyFont="1" applyBorder="1"/>
    <xf numFmtId="0" fontId="19" fillId="0" borderId="0" xfId="0" applyFont="1" applyBorder="1"/>
    <xf numFmtId="0" fontId="19" fillId="0" borderId="0" xfId="0" applyFont="1"/>
    <xf numFmtId="0" fontId="10" fillId="0" borderId="11" xfId="0" applyFont="1" applyBorder="1" applyAlignment="1">
      <alignment horizontal="center"/>
    </xf>
    <xf numFmtId="0" fontId="10" fillId="0" borderId="11" xfId="0" applyFont="1" applyBorder="1"/>
    <xf numFmtId="3" fontId="10" fillId="0" borderId="5" xfId="0" applyNumberFormat="1" applyFont="1" applyBorder="1"/>
    <xf numFmtId="0" fontId="25" fillId="3" borderId="11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right" vertical="center"/>
    </xf>
    <xf numFmtId="3" fontId="25" fillId="2" borderId="11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165" fontId="12" fillId="5" borderId="18" xfId="0" applyNumberFormat="1" applyFont="1" applyFill="1" applyBorder="1" applyAlignment="1">
      <alignment horizontal="right" vertical="center"/>
    </xf>
    <xf numFmtId="165" fontId="12" fillId="7" borderId="11" xfId="0" applyNumberFormat="1" applyFont="1" applyFill="1" applyBorder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 textRotation="90"/>
    </xf>
    <xf numFmtId="0" fontId="18" fillId="3" borderId="10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165" fontId="12" fillId="5" borderId="2" xfId="0" applyNumberFormat="1" applyFont="1" applyFill="1" applyBorder="1" applyAlignment="1">
      <alignment horizontal="center" vertical="center"/>
    </xf>
    <xf numFmtId="165" fontId="12" fillId="5" borderId="8" xfId="0" applyNumberFormat="1" applyFont="1" applyFill="1" applyBorder="1" applyAlignment="1">
      <alignment horizontal="center" vertical="center"/>
    </xf>
    <xf numFmtId="165" fontId="12" fillId="5" borderId="3" xfId="0" applyNumberFormat="1" applyFont="1" applyFill="1" applyBorder="1" applyAlignment="1">
      <alignment horizontal="center" vertical="center"/>
    </xf>
    <xf numFmtId="165" fontId="12" fillId="5" borderId="9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0</xdr:row>
      <xdr:rowOff>85725</xdr:rowOff>
    </xdr:from>
    <xdr:to>
      <xdr:col>13</xdr:col>
      <xdr:colOff>485775</xdr:colOff>
      <xdr:row>3</xdr:row>
      <xdr:rowOff>85725</xdr:rowOff>
    </xdr:to>
    <xdr:pic>
      <xdr:nvPicPr>
        <xdr:cNvPr id="2" name="2 Imagen" descr="logo2013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48850" y="85725"/>
          <a:ext cx="12192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0</xdr:row>
      <xdr:rowOff>95250</xdr:rowOff>
    </xdr:from>
    <xdr:to>
      <xdr:col>1</xdr:col>
      <xdr:colOff>190500</xdr:colOff>
      <xdr:row>2</xdr:row>
      <xdr:rowOff>238125</xdr:rowOff>
    </xdr:to>
    <xdr:pic>
      <xdr:nvPicPr>
        <xdr:cNvPr id="3" name="Imagen 3" descr="C:\Users\Usuario\AppData\Local\Microsoft\Windows\INetCache\Content.MSO\34DD89F.tmp">
          <a:extLst>
            <a:ext uri="{FF2B5EF4-FFF2-40B4-BE49-F238E27FC236}">
              <a16:creationId xmlns:a16="http://schemas.microsoft.com/office/drawing/2014/main" xmlns="" id="{3F5644EA-816E-4389-9162-28EA83043B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1950" y="95250"/>
          <a:ext cx="1266825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0</xdr:row>
      <xdr:rowOff>114301</xdr:rowOff>
    </xdr:from>
    <xdr:to>
      <xdr:col>1</xdr:col>
      <xdr:colOff>85726</xdr:colOff>
      <xdr:row>6</xdr:row>
      <xdr:rowOff>152400</xdr:rowOff>
    </xdr:to>
    <xdr:pic>
      <xdr:nvPicPr>
        <xdr:cNvPr id="5" name="Imagen 3" descr="C:\Users\Usuario\AppData\Local\Microsoft\Windows\INetCache\Content.MSO\34DD89F.tmp">
          <a:extLst>
            <a:ext uri="{FF2B5EF4-FFF2-40B4-BE49-F238E27FC236}">
              <a16:creationId xmlns:a16="http://schemas.microsoft.com/office/drawing/2014/main" xmlns="" id="{3F5644EA-816E-4389-9162-28EA83043B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81326" y="114301"/>
          <a:ext cx="2000249" cy="17430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200024</xdr:colOff>
      <xdr:row>0</xdr:row>
      <xdr:rowOff>114300</xdr:rowOff>
    </xdr:from>
    <xdr:to>
      <xdr:col>14</xdr:col>
      <xdr:colOff>542924</xdr:colOff>
      <xdr:row>3</xdr:row>
      <xdr:rowOff>114300</xdr:rowOff>
    </xdr:to>
    <xdr:pic>
      <xdr:nvPicPr>
        <xdr:cNvPr id="7" name="6 Imagen" descr="logo2013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63249" y="114300"/>
          <a:ext cx="9620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304800</xdr:colOff>
      <xdr:row>7</xdr:row>
      <xdr:rowOff>114300</xdr:rowOff>
    </xdr:to>
    <xdr:sp macro="" textlink="">
      <xdr:nvSpPr>
        <xdr:cNvPr id="8" name="AutoShape 1" descr="Resultado de imagen para logo gobierno de jalisco 2018">
          <a:extLst>
            <a:ext uri="{FF2B5EF4-FFF2-40B4-BE49-F238E27FC236}">
              <a16:creationId xmlns:a16="http://schemas.microsoft.com/office/drawing/2014/main" xmlns="" id="{476EF2D3-152C-4291-A486-B439BB890B3C}"/>
            </a:ext>
          </a:extLst>
        </xdr:cNvPr>
        <xdr:cNvSpPr>
          <a:spLocks noChangeAspect="1" noChangeArrowheads="1"/>
        </xdr:cNvSpPr>
      </xdr:nvSpPr>
      <xdr:spPr bwMode="auto">
        <a:xfrm>
          <a:off x="14297025" y="169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304800</xdr:colOff>
      <xdr:row>7</xdr:row>
      <xdr:rowOff>114300</xdr:rowOff>
    </xdr:to>
    <xdr:sp macro="" textlink="">
      <xdr:nvSpPr>
        <xdr:cNvPr id="9" name="AutoShape 2" descr="Resultado de imagen para logo gobierno de jalisco 2018">
          <a:extLst>
            <a:ext uri="{FF2B5EF4-FFF2-40B4-BE49-F238E27FC236}">
              <a16:creationId xmlns:a16="http://schemas.microsoft.com/office/drawing/2014/main" xmlns="" id="{FFB28CE6-7362-41C6-84A6-05CC21BD397F}"/>
            </a:ext>
          </a:extLst>
        </xdr:cNvPr>
        <xdr:cNvSpPr>
          <a:spLocks noChangeAspect="1" noChangeArrowheads="1"/>
        </xdr:cNvSpPr>
      </xdr:nvSpPr>
      <xdr:spPr bwMode="auto">
        <a:xfrm>
          <a:off x="14297025" y="169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552450</xdr:colOff>
      <xdr:row>0</xdr:row>
      <xdr:rowOff>0</xdr:rowOff>
    </xdr:from>
    <xdr:to>
      <xdr:col>1</xdr:col>
      <xdr:colOff>1685925</xdr:colOff>
      <xdr:row>3</xdr:row>
      <xdr:rowOff>57149</xdr:rowOff>
    </xdr:to>
    <xdr:pic>
      <xdr:nvPicPr>
        <xdr:cNvPr id="10" name="Imagen 6" descr="C:\Users\Usuario\AppData\Local\Microsoft\Windows\INetCache\Content.MSO\34DD89F.tmp">
          <a:extLst>
            <a:ext uri="{FF2B5EF4-FFF2-40B4-BE49-F238E27FC236}">
              <a16:creationId xmlns:a16="http://schemas.microsoft.com/office/drawing/2014/main" xmlns="" id="{21230EB7-2E6A-42D5-AEB6-40B408D630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5825" y="0"/>
          <a:ext cx="1133475" cy="11144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1</xdr:row>
      <xdr:rowOff>142875</xdr:rowOff>
    </xdr:from>
    <xdr:to>
      <xdr:col>15</xdr:col>
      <xdr:colOff>419100</xdr:colOff>
      <xdr:row>6</xdr:row>
      <xdr:rowOff>228600</xdr:rowOff>
    </xdr:to>
    <xdr:pic>
      <xdr:nvPicPr>
        <xdr:cNvPr id="2" name="1 Imagen" descr="logo2013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29900" y="371475"/>
          <a:ext cx="105727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85726</xdr:colOff>
      <xdr:row>0</xdr:row>
      <xdr:rowOff>114301</xdr:rowOff>
    </xdr:from>
    <xdr:to>
      <xdr:col>1</xdr:col>
      <xdr:colOff>2085975</xdr:colOff>
      <xdr:row>6</xdr:row>
      <xdr:rowOff>247650</xdr:rowOff>
    </xdr:to>
    <xdr:pic>
      <xdr:nvPicPr>
        <xdr:cNvPr id="3" name="Imagen 3" descr="C:\Users\Usuario\AppData\Local\Microsoft\Windows\INetCache\Content.MSO\34DD89F.tmp">
          <a:extLst>
            <a:ext uri="{FF2B5EF4-FFF2-40B4-BE49-F238E27FC236}">
              <a16:creationId xmlns:a16="http://schemas.microsoft.com/office/drawing/2014/main" xmlns="" id="{3F5644EA-816E-4389-9162-28EA83043B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0076" y="114301"/>
          <a:ext cx="2000249" cy="1743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gresos%20propios%20ej.%20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2">
          <cell r="B32">
            <v>8400</v>
          </cell>
          <cell r="C32">
            <v>57120</v>
          </cell>
          <cell r="D32">
            <v>62040</v>
          </cell>
          <cell r="E32">
            <v>40920</v>
          </cell>
          <cell r="F32">
            <v>68200</v>
          </cell>
          <cell r="G32">
            <v>51960</v>
          </cell>
          <cell r="H32">
            <v>40120</v>
          </cell>
          <cell r="I32">
            <v>42160</v>
          </cell>
          <cell r="J32">
            <v>58400</v>
          </cell>
          <cell r="K32">
            <v>60720</v>
          </cell>
          <cell r="L32">
            <v>62040</v>
          </cell>
          <cell r="M32">
            <v>24720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8"/>
  <sheetViews>
    <sheetView workbookViewId="0">
      <selection activeCell="B1" sqref="B1"/>
    </sheetView>
  </sheetViews>
  <sheetFormatPr baseColWidth="10" defaultRowHeight="15"/>
  <cols>
    <col min="1" max="1" width="21.5703125" bestFit="1" customWidth="1"/>
    <col min="257" max="257" width="21.5703125" bestFit="1" customWidth="1"/>
    <col min="513" max="513" width="21.5703125" bestFit="1" customWidth="1"/>
    <col min="769" max="769" width="21.5703125" bestFit="1" customWidth="1"/>
    <col min="1025" max="1025" width="21.5703125" bestFit="1" customWidth="1"/>
    <col min="1281" max="1281" width="21.5703125" bestFit="1" customWidth="1"/>
    <col min="1537" max="1537" width="21.5703125" bestFit="1" customWidth="1"/>
    <col min="1793" max="1793" width="21.5703125" bestFit="1" customWidth="1"/>
    <col min="2049" max="2049" width="21.5703125" bestFit="1" customWidth="1"/>
    <col min="2305" max="2305" width="21.5703125" bestFit="1" customWidth="1"/>
    <col min="2561" max="2561" width="21.5703125" bestFit="1" customWidth="1"/>
    <col min="2817" max="2817" width="21.5703125" bestFit="1" customWidth="1"/>
    <col min="3073" max="3073" width="21.5703125" bestFit="1" customWidth="1"/>
    <col min="3329" max="3329" width="21.5703125" bestFit="1" customWidth="1"/>
    <col min="3585" max="3585" width="21.5703125" bestFit="1" customWidth="1"/>
    <col min="3841" max="3841" width="21.5703125" bestFit="1" customWidth="1"/>
    <col min="4097" max="4097" width="21.5703125" bestFit="1" customWidth="1"/>
    <col min="4353" max="4353" width="21.5703125" bestFit="1" customWidth="1"/>
    <col min="4609" max="4609" width="21.5703125" bestFit="1" customWidth="1"/>
    <col min="4865" max="4865" width="21.5703125" bestFit="1" customWidth="1"/>
    <col min="5121" max="5121" width="21.5703125" bestFit="1" customWidth="1"/>
    <col min="5377" max="5377" width="21.5703125" bestFit="1" customWidth="1"/>
    <col min="5633" max="5633" width="21.5703125" bestFit="1" customWidth="1"/>
    <col min="5889" max="5889" width="21.5703125" bestFit="1" customWidth="1"/>
    <col min="6145" max="6145" width="21.5703125" bestFit="1" customWidth="1"/>
    <col min="6401" max="6401" width="21.5703125" bestFit="1" customWidth="1"/>
    <col min="6657" max="6657" width="21.5703125" bestFit="1" customWidth="1"/>
    <col min="6913" max="6913" width="21.5703125" bestFit="1" customWidth="1"/>
    <col min="7169" max="7169" width="21.5703125" bestFit="1" customWidth="1"/>
    <col min="7425" max="7425" width="21.5703125" bestFit="1" customWidth="1"/>
    <col min="7681" max="7681" width="21.5703125" bestFit="1" customWidth="1"/>
    <col min="7937" max="7937" width="21.5703125" bestFit="1" customWidth="1"/>
    <col min="8193" max="8193" width="21.5703125" bestFit="1" customWidth="1"/>
    <col min="8449" max="8449" width="21.5703125" bestFit="1" customWidth="1"/>
    <col min="8705" max="8705" width="21.5703125" bestFit="1" customWidth="1"/>
    <col min="8961" max="8961" width="21.5703125" bestFit="1" customWidth="1"/>
    <col min="9217" max="9217" width="21.5703125" bestFit="1" customWidth="1"/>
    <col min="9473" max="9473" width="21.5703125" bestFit="1" customWidth="1"/>
    <col min="9729" max="9729" width="21.5703125" bestFit="1" customWidth="1"/>
    <col min="9985" max="9985" width="21.5703125" bestFit="1" customWidth="1"/>
    <col min="10241" max="10241" width="21.5703125" bestFit="1" customWidth="1"/>
    <col min="10497" max="10497" width="21.5703125" bestFit="1" customWidth="1"/>
    <col min="10753" max="10753" width="21.5703125" bestFit="1" customWidth="1"/>
    <col min="11009" max="11009" width="21.5703125" bestFit="1" customWidth="1"/>
    <col min="11265" max="11265" width="21.5703125" bestFit="1" customWidth="1"/>
    <col min="11521" max="11521" width="21.5703125" bestFit="1" customWidth="1"/>
    <col min="11777" max="11777" width="21.5703125" bestFit="1" customWidth="1"/>
    <col min="12033" max="12033" width="21.5703125" bestFit="1" customWidth="1"/>
    <col min="12289" max="12289" width="21.5703125" bestFit="1" customWidth="1"/>
    <col min="12545" max="12545" width="21.5703125" bestFit="1" customWidth="1"/>
    <col min="12801" max="12801" width="21.5703125" bestFit="1" customWidth="1"/>
    <col min="13057" max="13057" width="21.5703125" bestFit="1" customWidth="1"/>
    <col min="13313" max="13313" width="21.5703125" bestFit="1" customWidth="1"/>
    <col min="13569" max="13569" width="21.5703125" bestFit="1" customWidth="1"/>
    <col min="13825" max="13825" width="21.5703125" bestFit="1" customWidth="1"/>
    <col min="14081" max="14081" width="21.5703125" bestFit="1" customWidth="1"/>
    <col min="14337" max="14337" width="21.5703125" bestFit="1" customWidth="1"/>
    <col min="14593" max="14593" width="21.5703125" bestFit="1" customWidth="1"/>
    <col min="14849" max="14849" width="21.5703125" bestFit="1" customWidth="1"/>
    <col min="15105" max="15105" width="21.5703125" bestFit="1" customWidth="1"/>
    <col min="15361" max="15361" width="21.5703125" bestFit="1" customWidth="1"/>
    <col min="15617" max="15617" width="21.5703125" bestFit="1" customWidth="1"/>
    <col min="15873" max="15873" width="21.5703125" bestFit="1" customWidth="1"/>
    <col min="16129" max="16129" width="21.5703125" bestFit="1" customWidth="1"/>
  </cols>
  <sheetData>
    <row r="1" spans="1:250" s="3" customFormat="1" ht="45">
      <c r="B1" s="35" t="s">
        <v>83</v>
      </c>
      <c r="C1"/>
      <c r="F1"/>
      <c r="J1"/>
      <c r="L1" s="4"/>
      <c r="M1" s="4"/>
      <c r="N1" s="4"/>
      <c r="O1" s="4"/>
      <c r="P1" s="4"/>
      <c r="Q1" s="4"/>
      <c r="R1" s="5"/>
      <c r="S1" s="5"/>
    </row>
    <row r="2" spans="1:250" s="3" customFormat="1" ht="18">
      <c r="C2" s="36" t="s">
        <v>84</v>
      </c>
      <c r="E2" s="4"/>
      <c r="H2" s="9"/>
      <c r="I2" s="9"/>
      <c r="K2" s="9"/>
      <c r="L2" s="9"/>
      <c r="M2" s="9"/>
      <c r="N2" s="9"/>
      <c r="O2" s="9"/>
      <c r="P2" s="9"/>
      <c r="Q2"/>
      <c r="R2"/>
      <c r="S2"/>
    </row>
    <row r="3" spans="1:250" s="3" customFormat="1" ht="20.25">
      <c r="B3" s="37"/>
      <c r="C3" s="2"/>
      <c r="D3" s="2"/>
      <c r="E3" s="2"/>
      <c r="F3" s="2"/>
      <c r="G3" s="2"/>
      <c r="H3" s="13"/>
      <c r="K3" s="2"/>
      <c r="L3" s="5"/>
      <c r="M3" s="38"/>
      <c r="N3" s="6"/>
      <c r="O3" s="14"/>
    </row>
    <row r="4" spans="1:250" s="3" customFormat="1" ht="12.7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250" s="3" customFormat="1" ht="12.75" customHeight="1">
      <c r="A5" s="112" t="s">
        <v>85</v>
      </c>
      <c r="B5" s="114" t="s">
        <v>115</v>
      </c>
      <c r="C5" s="116" t="s">
        <v>86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</row>
    <row r="6" spans="1:250" s="3" customFormat="1" ht="12.75">
      <c r="A6" s="113"/>
      <c r="B6" s="115"/>
      <c r="C6" s="41" t="s">
        <v>87</v>
      </c>
      <c r="D6" s="41" t="s">
        <v>88</v>
      </c>
      <c r="E6" s="41" t="s">
        <v>89</v>
      </c>
      <c r="F6" s="41" t="s">
        <v>90</v>
      </c>
      <c r="G6" s="41" t="s">
        <v>91</v>
      </c>
      <c r="H6" s="41" t="s">
        <v>92</v>
      </c>
      <c r="I6" s="41" t="s">
        <v>93</v>
      </c>
      <c r="J6" s="41" t="s">
        <v>94</v>
      </c>
      <c r="K6" s="41" t="s">
        <v>95</v>
      </c>
      <c r="L6" s="41" t="s">
        <v>96</v>
      </c>
      <c r="M6" s="41" t="s">
        <v>97</v>
      </c>
      <c r="N6" s="41" t="s">
        <v>98</v>
      </c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</row>
    <row r="7" spans="1:250" s="29" customFormat="1" ht="12">
      <c r="A7" s="43" t="s">
        <v>99</v>
      </c>
      <c r="B7" s="55">
        <f t="shared" ref="B7:B18" si="0">SUM(C7:N7)</f>
        <v>397000</v>
      </c>
      <c r="C7" s="45">
        <v>28000</v>
      </c>
      <c r="D7" s="45">
        <v>28000</v>
      </c>
      <c r="E7" s="45">
        <v>65000</v>
      </c>
      <c r="F7" s="45">
        <v>50000</v>
      </c>
      <c r="G7" s="45">
        <v>28000</v>
      </c>
      <c r="H7" s="45">
        <v>28000</v>
      </c>
      <c r="I7" s="45">
        <v>30000</v>
      </c>
      <c r="J7" s="45">
        <v>28000</v>
      </c>
      <c r="K7" s="45">
        <v>28000</v>
      </c>
      <c r="L7" s="47">
        <v>28000</v>
      </c>
      <c r="M7" s="47">
        <v>28000</v>
      </c>
      <c r="N7" s="47">
        <v>28000</v>
      </c>
      <c r="P7" s="46"/>
      <c r="Q7" s="46"/>
    </row>
    <row r="8" spans="1:250" s="29" customFormat="1" ht="12">
      <c r="A8" s="43" t="s">
        <v>100</v>
      </c>
      <c r="B8" s="55">
        <f>SUM(C8:N8)</f>
        <v>170000</v>
      </c>
      <c r="C8" s="45">
        <v>30000</v>
      </c>
      <c r="D8" s="45">
        <v>30000</v>
      </c>
      <c r="E8" s="45">
        <v>0</v>
      </c>
      <c r="F8" s="45">
        <v>30000</v>
      </c>
      <c r="G8" s="45">
        <v>0</v>
      </c>
      <c r="H8" s="45">
        <v>10000</v>
      </c>
      <c r="I8" s="47">
        <v>10000</v>
      </c>
      <c r="J8" s="47">
        <v>0</v>
      </c>
      <c r="K8" s="47">
        <v>0</v>
      </c>
      <c r="L8" s="47">
        <v>30000</v>
      </c>
      <c r="M8" s="47">
        <v>30000</v>
      </c>
      <c r="N8" s="47">
        <v>0</v>
      </c>
      <c r="P8" s="46"/>
      <c r="Q8" s="46"/>
    </row>
    <row r="9" spans="1:250" s="29" customFormat="1" ht="12">
      <c r="A9" s="43" t="s">
        <v>101</v>
      </c>
      <c r="B9" s="55">
        <f t="shared" si="0"/>
        <v>118000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7">
        <f>34000+34000</f>
        <v>68000</v>
      </c>
      <c r="J9" s="47">
        <v>50000</v>
      </c>
      <c r="K9" s="47">
        <v>0</v>
      </c>
      <c r="L9" s="47">
        <v>0</v>
      </c>
      <c r="M9" s="47">
        <v>0</v>
      </c>
      <c r="N9" s="47">
        <v>0</v>
      </c>
      <c r="P9" s="46"/>
      <c r="Q9" s="46"/>
    </row>
    <row r="10" spans="1:250" s="29" customFormat="1" ht="12">
      <c r="A10" s="43" t="s">
        <v>102</v>
      </c>
      <c r="B10" s="55">
        <f t="shared" si="0"/>
        <v>84000</v>
      </c>
      <c r="C10" s="45">
        <v>7000</v>
      </c>
      <c r="D10" s="45">
        <v>7000</v>
      </c>
      <c r="E10" s="45">
        <v>7000</v>
      </c>
      <c r="F10" s="45">
        <v>7000</v>
      </c>
      <c r="G10" s="45">
        <v>7000</v>
      </c>
      <c r="H10" s="45">
        <v>7000</v>
      </c>
      <c r="I10" s="45">
        <v>7000</v>
      </c>
      <c r="J10" s="45">
        <v>7000</v>
      </c>
      <c r="K10" s="45">
        <v>7000</v>
      </c>
      <c r="L10" s="45">
        <v>7000</v>
      </c>
      <c r="M10" s="45">
        <v>7000</v>
      </c>
      <c r="N10" s="45">
        <v>7000</v>
      </c>
      <c r="P10" s="48"/>
    </row>
    <row r="11" spans="1:250" s="29" customFormat="1" ht="12">
      <c r="A11" s="43" t="s">
        <v>103</v>
      </c>
      <c r="B11" s="55">
        <f t="shared" si="0"/>
        <v>769400</v>
      </c>
      <c r="C11" s="45">
        <v>62500</v>
      </c>
      <c r="D11" s="45">
        <v>62500</v>
      </c>
      <c r="E11" s="45">
        <v>61250</v>
      </c>
      <c r="F11" s="45">
        <v>61250</v>
      </c>
      <c r="G11" s="45">
        <v>61500</v>
      </c>
      <c r="H11" s="45">
        <v>56750</v>
      </c>
      <c r="I11" s="45">
        <v>62500</v>
      </c>
      <c r="J11" s="45">
        <v>73150</v>
      </c>
      <c r="K11" s="45">
        <v>69250</v>
      </c>
      <c r="L11" s="45">
        <v>65000</v>
      </c>
      <c r="M11" s="45">
        <v>67500</v>
      </c>
      <c r="N11" s="45">
        <v>66250</v>
      </c>
      <c r="P11" s="48"/>
    </row>
    <row r="12" spans="1:250" s="29" customFormat="1" ht="12">
      <c r="A12" s="43" t="s">
        <v>104</v>
      </c>
      <c r="B12" s="55">
        <f t="shared" si="0"/>
        <v>576800</v>
      </c>
      <c r="C12" s="45">
        <f>[1]Hoja2!B32</f>
        <v>8400</v>
      </c>
      <c r="D12" s="45">
        <f>[1]Hoja2!C32</f>
        <v>57120</v>
      </c>
      <c r="E12" s="45">
        <f>[1]Hoja2!D32</f>
        <v>62040</v>
      </c>
      <c r="F12" s="45">
        <f>[1]Hoja2!E32</f>
        <v>40920</v>
      </c>
      <c r="G12" s="45">
        <f>[1]Hoja2!F32</f>
        <v>68200</v>
      </c>
      <c r="H12" s="45">
        <f>[1]Hoja2!G32</f>
        <v>51960</v>
      </c>
      <c r="I12" s="45">
        <f>[1]Hoja2!H32</f>
        <v>40120</v>
      </c>
      <c r="J12" s="45">
        <f>[1]Hoja2!I32</f>
        <v>42160</v>
      </c>
      <c r="K12" s="45">
        <f>[1]Hoja2!J32</f>
        <v>58400</v>
      </c>
      <c r="L12" s="45">
        <f>[1]Hoja2!K32</f>
        <v>60720</v>
      </c>
      <c r="M12" s="45">
        <f>[1]Hoja2!L32</f>
        <v>62040</v>
      </c>
      <c r="N12" s="45">
        <f>[1]Hoja2!M32</f>
        <v>24720</v>
      </c>
      <c r="P12" s="48"/>
    </row>
    <row r="13" spans="1:250" s="29" customFormat="1" ht="12">
      <c r="A13" s="43" t="s">
        <v>105</v>
      </c>
      <c r="B13" s="55">
        <f t="shared" si="0"/>
        <v>105000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7">
        <v>105000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P13" s="48"/>
    </row>
    <row r="14" spans="1:250" s="29" customFormat="1" ht="12">
      <c r="A14" s="43" t="s">
        <v>106</v>
      </c>
      <c r="B14" s="55">
        <f>SUM(C14:N14)</f>
        <v>40000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7">
        <v>40000</v>
      </c>
      <c r="J14" s="47">
        <v>0</v>
      </c>
      <c r="K14" s="47"/>
      <c r="L14" s="47">
        <v>0</v>
      </c>
      <c r="M14" s="47">
        <v>0</v>
      </c>
      <c r="N14" s="47">
        <v>0</v>
      </c>
      <c r="P14" s="48"/>
    </row>
    <row r="15" spans="1:250" s="29" customFormat="1" ht="12">
      <c r="A15" s="43" t="s">
        <v>107</v>
      </c>
      <c r="B15" s="55">
        <f t="shared" si="0"/>
        <v>60000</v>
      </c>
      <c r="C15" s="45">
        <v>0</v>
      </c>
      <c r="D15" s="45">
        <v>0</v>
      </c>
      <c r="E15" s="45">
        <v>10000</v>
      </c>
      <c r="F15" s="45">
        <v>10000</v>
      </c>
      <c r="G15" s="45">
        <v>10000</v>
      </c>
      <c r="H15" s="45">
        <v>10000</v>
      </c>
      <c r="I15" s="47">
        <v>0</v>
      </c>
      <c r="J15" s="47">
        <v>10000</v>
      </c>
      <c r="K15" s="47">
        <v>10000</v>
      </c>
      <c r="L15" s="47">
        <v>0</v>
      </c>
      <c r="M15" s="47">
        <v>0</v>
      </c>
      <c r="N15" s="47">
        <v>0</v>
      </c>
      <c r="P15" s="48"/>
    </row>
    <row r="16" spans="1:250" s="29" customFormat="1" ht="12">
      <c r="A16" s="43" t="s">
        <v>108</v>
      </c>
      <c r="B16" s="55">
        <f t="shared" si="0"/>
        <v>1284000</v>
      </c>
      <c r="C16" s="45">
        <v>107000</v>
      </c>
      <c r="D16" s="45">
        <v>107000</v>
      </c>
      <c r="E16" s="45">
        <v>107000</v>
      </c>
      <c r="F16" s="45">
        <v>107000</v>
      </c>
      <c r="G16" s="45">
        <v>107000</v>
      </c>
      <c r="H16" s="45">
        <v>107000</v>
      </c>
      <c r="I16" s="45">
        <v>107000</v>
      </c>
      <c r="J16" s="45">
        <v>107000</v>
      </c>
      <c r="K16" s="45">
        <v>107000</v>
      </c>
      <c r="L16" s="45">
        <v>107000</v>
      </c>
      <c r="M16" s="45">
        <v>107000</v>
      </c>
      <c r="N16" s="45">
        <v>107000</v>
      </c>
      <c r="P16" s="48"/>
    </row>
    <row r="17" spans="1:256" s="29" customFormat="1" ht="12">
      <c r="A17" s="43" t="s">
        <v>109</v>
      </c>
      <c r="B17" s="55">
        <f t="shared" si="0"/>
        <v>402000</v>
      </c>
      <c r="C17" s="45">
        <v>33500</v>
      </c>
      <c r="D17" s="45">
        <v>33500</v>
      </c>
      <c r="E17" s="45">
        <v>33500</v>
      </c>
      <c r="F17" s="45">
        <v>33500</v>
      </c>
      <c r="G17" s="45">
        <v>33500</v>
      </c>
      <c r="H17" s="45">
        <v>33500</v>
      </c>
      <c r="I17" s="45">
        <v>33500</v>
      </c>
      <c r="J17" s="45">
        <v>33500</v>
      </c>
      <c r="K17" s="45">
        <v>33500</v>
      </c>
      <c r="L17" s="45">
        <v>33500</v>
      </c>
      <c r="M17" s="45">
        <v>33500</v>
      </c>
      <c r="N17" s="45">
        <v>33500</v>
      </c>
      <c r="P17" s="48"/>
    </row>
    <row r="18" spans="1:256" s="29" customFormat="1" ht="12">
      <c r="A18" s="43" t="s">
        <v>110</v>
      </c>
      <c r="B18" s="55">
        <f t="shared" si="0"/>
        <v>42000</v>
      </c>
      <c r="C18" s="45">
        <v>3000</v>
      </c>
      <c r="D18" s="45">
        <v>3000</v>
      </c>
      <c r="E18" s="45">
        <v>5000</v>
      </c>
      <c r="F18" s="45">
        <v>5000</v>
      </c>
      <c r="G18" s="45">
        <v>5000</v>
      </c>
      <c r="H18" s="45">
        <v>3000</v>
      </c>
      <c r="I18" s="45">
        <v>3000</v>
      </c>
      <c r="J18" s="45">
        <v>3000</v>
      </c>
      <c r="K18" s="45">
        <v>3000</v>
      </c>
      <c r="L18" s="45">
        <v>3000</v>
      </c>
      <c r="M18" s="45">
        <v>3000</v>
      </c>
      <c r="N18" s="45">
        <v>3000</v>
      </c>
      <c r="P18" s="48"/>
    </row>
    <row r="19" spans="1:256" s="29" customFormat="1" ht="12">
      <c r="A19" s="49" t="s">
        <v>111</v>
      </c>
      <c r="B19" s="50">
        <f t="shared" ref="B19:N19" si="1">SUM(B7:B18)</f>
        <v>4048200</v>
      </c>
      <c r="C19" s="51">
        <f t="shared" si="1"/>
        <v>279400</v>
      </c>
      <c r="D19" s="51">
        <f t="shared" si="1"/>
        <v>328120</v>
      </c>
      <c r="E19" s="51">
        <f t="shared" si="1"/>
        <v>350790</v>
      </c>
      <c r="F19" s="51">
        <f t="shared" si="1"/>
        <v>344670</v>
      </c>
      <c r="G19" s="51">
        <f t="shared" si="1"/>
        <v>320200</v>
      </c>
      <c r="H19" s="51">
        <f t="shared" si="1"/>
        <v>307210</v>
      </c>
      <c r="I19" s="51">
        <f t="shared" si="1"/>
        <v>506120</v>
      </c>
      <c r="J19" s="51">
        <f t="shared" si="1"/>
        <v>353810</v>
      </c>
      <c r="K19" s="51">
        <f t="shared" si="1"/>
        <v>316150</v>
      </c>
      <c r="L19" s="51">
        <f t="shared" si="1"/>
        <v>334220</v>
      </c>
      <c r="M19" s="51">
        <f t="shared" si="1"/>
        <v>338040</v>
      </c>
      <c r="N19" s="51">
        <f t="shared" si="1"/>
        <v>269470</v>
      </c>
      <c r="P19" s="48"/>
    </row>
    <row r="21" spans="1:256">
      <c r="A21" s="52" t="s">
        <v>112</v>
      </c>
      <c r="B21" s="53">
        <f>SUM(C21:N21)</f>
        <v>28000100.040000007</v>
      </c>
      <c r="C21" s="44">
        <v>2333341.67</v>
      </c>
      <c r="D21" s="44">
        <v>2333341.67</v>
      </c>
      <c r="E21" s="44">
        <v>2333341.67</v>
      </c>
      <c r="F21" s="44">
        <v>2333341.67</v>
      </c>
      <c r="G21" s="44">
        <v>2333341.67</v>
      </c>
      <c r="H21" s="44">
        <v>2333341.67</v>
      </c>
      <c r="I21" s="44">
        <v>2333341.67</v>
      </c>
      <c r="J21" s="44">
        <v>2333341.67</v>
      </c>
      <c r="K21" s="44">
        <v>2333341.67</v>
      </c>
      <c r="L21" s="44">
        <v>2333341.67</v>
      </c>
      <c r="M21" s="44">
        <v>2333341.67</v>
      </c>
      <c r="N21" s="44">
        <v>2333341.67</v>
      </c>
      <c r="O21" s="29"/>
      <c r="P21" s="48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</row>
    <row r="22" spans="1:256">
      <c r="A22" s="49" t="s">
        <v>113</v>
      </c>
      <c r="B22" s="50">
        <f t="shared" ref="B22:M22" si="2">SUM(B21:B21)</f>
        <v>28000100.040000007</v>
      </c>
      <c r="C22" s="51">
        <f>SUM(C21:C21)</f>
        <v>2333341.67</v>
      </c>
      <c r="D22" s="51">
        <f t="shared" si="2"/>
        <v>2333341.67</v>
      </c>
      <c r="E22" s="51">
        <f t="shared" si="2"/>
        <v>2333341.67</v>
      </c>
      <c r="F22" s="51">
        <f t="shared" si="2"/>
        <v>2333341.67</v>
      </c>
      <c r="G22" s="51">
        <f t="shared" si="2"/>
        <v>2333341.67</v>
      </c>
      <c r="H22" s="51">
        <f t="shared" si="2"/>
        <v>2333341.67</v>
      </c>
      <c r="I22" s="51">
        <f t="shared" si="2"/>
        <v>2333341.67</v>
      </c>
      <c r="J22" s="51">
        <f t="shared" si="2"/>
        <v>2333341.67</v>
      </c>
      <c r="K22" s="51">
        <f>SUM(K21:K21)</f>
        <v>2333341.67</v>
      </c>
      <c r="L22" s="51">
        <f t="shared" si="2"/>
        <v>2333341.67</v>
      </c>
      <c r="M22" s="51">
        <f t="shared" si="2"/>
        <v>2333341.67</v>
      </c>
      <c r="N22" s="51">
        <f>SUM(N21:N21)</f>
        <v>2333341.67</v>
      </c>
      <c r="O22" s="29"/>
      <c r="P22" s="48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</row>
    <row r="24" spans="1:256" ht="15.75" customHeight="1">
      <c r="A24" s="49" t="s">
        <v>114</v>
      </c>
      <c r="B24" s="50">
        <f>B19+B22</f>
        <v>32048300.040000007</v>
      </c>
      <c r="C24" s="50">
        <f t="shared" ref="C24:N24" si="3">C19+C22</f>
        <v>2612741.67</v>
      </c>
      <c r="D24" s="50">
        <f t="shared" si="3"/>
        <v>2661461.67</v>
      </c>
      <c r="E24" s="50">
        <f t="shared" si="3"/>
        <v>2684131.67</v>
      </c>
      <c r="F24" s="50">
        <f t="shared" si="3"/>
        <v>2678011.67</v>
      </c>
      <c r="G24" s="50">
        <f t="shared" si="3"/>
        <v>2653541.67</v>
      </c>
      <c r="H24" s="50">
        <f t="shared" si="3"/>
        <v>2640551.67</v>
      </c>
      <c r="I24" s="50">
        <f t="shared" si="3"/>
        <v>2839461.67</v>
      </c>
      <c r="J24" s="50">
        <f t="shared" si="3"/>
        <v>2687151.67</v>
      </c>
      <c r="K24" s="50">
        <f t="shared" si="3"/>
        <v>2649491.67</v>
      </c>
      <c r="L24" s="50">
        <f t="shared" si="3"/>
        <v>2667561.67</v>
      </c>
      <c r="M24" s="50">
        <f t="shared" si="3"/>
        <v>2671381.67</v>
      </c>
      <c r="N24" s="50">
        <f t="shared" si="3"/>
        <v>2602811.67</v>
      </c>
      <c r="O24" s="29"/>
      <c r="P24" s="48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</row>
    <row r="26" spans="1:256">
      <c r="B26" s="50"/>
    </row>
    <row r="28" spans="1:256">
      <c r="B28" s="54">
        <f>B24-B26</f>
        <v>32048300.040000007</v>
      </c>
    </row>
  </sheetData>
  <mergeCells count="3">
    <mergeCell ref="A5:A6"/>
    <mergeCell ref="B5:B6"/>
    <mergeCell ref="C5:N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Q29"/>
  <sheetViews>
    <sheetView tabSelected="1" workbookViewId="0">
      <selection activeCell="D3" sqref="D3"/>
    </sheetView>
  </sheetViews>
  <sheetFormatPr baseColWidth="10" defaultRowHeight="15"/>
  <cols>
    <col min="1" max="1" width="7.7109375" style="33" customWidth="1"/>
    <col min="2" max="2" width="42" style="33" customWidth="1"/>
    <col min="3" max="3" width="10.28515625" style="33" customWidth="1"/>
    <col min="4" max="4" width="12.42578125" style="33" bestFit="1" customWidth="1"/>
    <col min="5" max="5" width="10.7109375" style="20" customWidth="1"/>
    <col min="6" max="8" width="9.28515625" style="20" bestFit="1" customWidth="1"/>
    <col min="9" max="9" width="9" style="20" customWidth="1"/>
    <col min="10" max="12" width="9.28515625" style="20" bestFit="1" customWidth="1"/>
    <col min="13" max="13" width="10.5703125" style="20" bestFit="1" customWidth="1"/>
    <col min="14" max="14" width="9.28515625" style="20" bestFit="1" customWidth="1"/>
    <col min="15" max="15" width="9.85546875" style="20" bestFit="1" customWidth="1"/>
    <col min="16" max="16" width="9.42578125" style="20" bestFit="1" customWidth="1"/>
    <col min="17" max="17" width="54.5703125" style="20" bestFit="1" customWidth="1"/>
    <col min="18" max="249" width="11.42578125" style="20"/>
  </cols>
  <sheetData>
    <row r="1" spans="1:251" s="3" customFormat="1" ht="45">
      <c r="A1" s="1"/>
      <c r="C1" s="35" t="s">
        <v>128</v>
      </c>
      <c r="D1"/>
      <c r="G1"/>
      <c r="K1"/>
      <c r="M1" s="4"/>
      <c r="N1" s="4"/>
      <c r="O1" s="4"/>
      <c r="P1" s="4"/>
      <c r="Q1" s="4"/>
      <c r="R1" s="4"/>
      <c r="S1" s="5"/>
      <c r="T1" s="5"/>
    </row>
    <row r="2" spans="1:251" s="3" customFormat="1" ht="18">
      <c r="A2" s="7"/>
      <c r="D2" s="36" t="s">
        <v>84</v>
      </c>
      <c r="F2" s="4"/>
      <c r="I2" s="9"/>
      <c r="J2" s="9"/>
      <c r="L2" s="9"/>
      <c r="M2" s="9"/>
      <c r="N2" s="9"/>
      <c r="O2" s="9"/>
      <c r="P2" s="9"/>
      <c r="Q2" s="9"/>
      <c r="R2"/>
      <c r="S2"/>
      <c r="T2"/>
    </row>
    <row r="3" spans="1:251" s="3" customFormat="1" ht="20.25">
      <c r="A3" s="10"/>
      <c r="C3" s="37"/>
      <c r="D3" s="2"/>
      <c r="E3" s="2"/>
      <c r="F3" s="2"/>
      <c r="G3" s="2"/>
      <c r="H3" s="2"/>
      <c r="I3" s="13"/>
      <c r="L3" s="2"/>
      <c r="M3" s="5"/>
      <c r="N3" s="38"/>
      <c r="O3" s="6"/>
      <c r="P3" s="14"/>
    </row>
    <row r="4" spans="1:251" s="3" customFormat="1" ht="12.75">
      <c r="A4" s="7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251" s="3" customFormat="1" ht="12.75" customHeight="1">
      <c r="A5" s="117" t="s">
        <v>122</v>
      </c>
      <c r="B5" s="112" t="s">
        <v>85</v>
      </c>
      <c r="C5" s="114" t="s">
        <v>127</v>
      </c>
      <c r="D5" s="116" t="s">
        <v>126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</row>
    <row r="6" spans="1:251" s="3" customFormat="1" ht="12.75">
      <c r="A6" s="118"/>
      <c r="B6" s="113"/>
      <c r="C6" s="115"/>
      <c r="D6" s="41" t="s">
        <v>87</v>
      </c>
      <c r="E6" s="41" t="s">
        <v>88</v>
      </c>
      <c r="F6" s="41" t="s">
        <v>89</v>
      </c>
      <c r="G6" s="41" t="s">
        <v>90</v>
      </c>
      <c r="H6" s="41" t="s">
        <v>91</v>
      </c>
      <c r="I6" s="41" t="s">
        <v>92</v>
      </c>
      <c r="J6" s="41" t="s">
        <v>93</v>
      </c>
      <c r="K6" s="41" t="s">
        <v>94</v>
      </c>
      <c r="L6" s="41" t="s">
        <v>95</v>
      </c>
      <c r="M6" s="41" t="s">
        <v>96</v>
      </c>
      <c r="N6" s="41" t="s">
        <v>97</v>
      </c>
      <c r="O6" s="41" t="s">
        <v>98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</row>
    <row r="7" spans="1:251" s="29" customFormat="1">
      <c r="A7" s="94">
        <v>73</v>
      </c>
      <c r="B7" s="43" t="s">
        <v>100</v>
      </c>
      <c r="C7" s="55">
        <f>SUM(D7:O7)</f>
        <v>120000</v>
      </c>
      <c r="D7" s="45">
        <v>0</v>
      </c>
      <c r="E7" s="45">
        <v>0</v>
      </c>
      <c r="F7" s="45">
        <v>30000</v>
      </c>
      <c r="G7" s="45">
        <v>0</v>
      </c>
      <c r="H7" s="45">
        <v>30000</v>
      </c>
      <c r="I7" s="45">
        <v>0</v>
      </c>
      <c r="J7" s="45">
        <v>0</v>
      </c>
      <c r="K7" s="45">
        <v>30000</v>
      </c>
      <c r="L7" s="45">
        <v>0</v>
      </c>
      <c r="M7" s="45">
        <v>0</v>
      </c>
      <c r="N7" s="45">
        <v>30000</v>
      </c>
      <c r="O7" s="45">
        <v>0</v>
      </c>
      <c r="Q7" s="40"/>
      <c r="R7" s="40"/>
      <c r="S7"/>
    </row>
    <row r="8" spans="1:251" s="29" customFormat="1" ht="12">
      <c r="A8" s="94">
        <v>73</v>
      </c>
      <c r="B8" s="43" t="s">
        <v>134</v>
      </c>
      <c r="C8" s="55">
        <f t="shared" ref="C8:C18" si="0">SUM(D8:O8)</f>
        <v>105000</v>
      </c>
      <c r="D8" s="45">
        <v>0</v>
      </c>
      <c r="E8" s="45">
        <v>0</v>
      </c>
      <c r="F8" s="45">
        <v>0</v>
      </c>
      <c r="G8" s="45">
        <v>30000</v>
      </c>
      <c r="H8" s="45">
        <v>30000</v>
      </c>
      <c r="I8" s="45">
        <v>0</v>
      </c>
      <c r="J8" s="45">
        <v>0</v>
      </c>
      <c r="K8" s="45">
        <v>45000</v>
      </c>
      <c r="L8" s="45">
        <v>0</v>
      </c>
      <c r="M8" s="45">
        <v>0</v>
      </c>
      <c r="N8" s="45">
        <v>0</v>
      </c>
      <c r="O8" s="45">
        <v>0</v>
      </c>
      <c r="Q8" s="40"/>
      <c r="R8" s="40"/>
    </row>
    <row r="9" spans="1:251" s="29" customFormat="1" ht="12">
      <c r="A9" s="94">
        <v>73</v>
      </c>
      <c r="B9" s="43" t="s">
        <v>133</v>
      </c>
      <c r="C9" s="55">
        <f t="shared" si="0"/>
        <v>54000</v>
      </c>
      <c r="D9" s="45">
        <v>5000</v>
      </c>
      <c r="E9" s="45">
        <v>5000</v>
      </c>
      <c r="F9" s="45">
        <v>5000</v>
      </c>
      <c r="G9" s="45">
        <v>5000</v>
      </c>
      <c r="H9" s="45">
        <v>5000</v>
      </c>
      <c r="I9" s="45">
        <v>5000</v>
      </c>
      <c r="J9" s="45">
        <v>0</v>
      </c>
      <c r="K9" s="45">
        <v>0</v>
      </c>
      <c r="L9" s="45">
        <v>9000</v>
      </c>
      <c r="M9" s="45">
        <v>5000</v>
      </c>
      <c r="N9" s="45">
        <v>5000</v>
      </c>
      <c r="O9" s="45">
        <v>5000</v>
      </c>
      <c r="Q9" s="40"/>
      <c r="R9" s="40"/>
    </row>
    <row r="10" spans="1:251" s="29" customFormat="1" ht="12">
      <c r="A10" s="94">
        <v>73</v>
      </c>
      <c r="B10" s="43" t="s">
        <v>103</v>
      </c>
      <c r="C10" s="55">
        <f t="shared" si="0"/>
        <v>576800</v>
      </c>
      <c r="D10" s="45">
        <v>8400</v>
      </c>
      <c r="E10" s="45">
        <v>57120</v>
      </c>
      <c r="F10" s="45">
        <v>62040</v>
      </c>
      <c r="G10" s="45">
        <v>40920</v>
      </c>
      <c r="H10" s="45">
        <v>68200</v>
      </c>
      <c r="I10" s="45">
        <v>51960</v>
      </c>
      <c r="J10" s="45">
        <v>40120</v>
      </c>
      <c r="K10" s="45">
        <v>42160</v>
      </c>
      <c r="L10" s="45">
        <v>58400</v>
      </c>
      <c r="M10" s="45">
        <v>60720</v>
      </c>
      <c r="N10" s="45">
        <v>62040</v>
      </c>
      <c r="O10" s="45">
        <v>24720</v>
      </c>
      <c r="Q10" s="40"/>
      <c r="R10" s="40"/>
    </row>
    <row r="11" spans="1:251" s="29" customFormat="1" ht="12">
      <c r="A11" s="94">
        <v>73</v>
      </c>
      <c r="B11" s="43" t="s">
        <v>104</v>
      </c>
      <c r="C11" s="55">
        <f>SUM(D11:O11)</f>
        <v>629814</v>
      </c>
      <c r="D11" s="45">
        <v>75000</v>
      </c>
      <c r="E11" s="45">
        <v>70000</v>
      </c>
      <c r="F11" s="45">
        <v>60000</v>
      </c>
      <c r="G11" s="45">
        <v>42392</v>
      </c>
      <c r="H11" s="45">
        <v>65000</v>
      </c>
      <c r="I11" s="45">
        <v>42655</v>
      </c>
      <c r="J11" s="45">
        <v>36085</v>
      </c>
      <c r="K11" s="45">
        <v>32370</v>
      </c>
      <c r="L11" s="45">
        <v>76213</v>
      </c>
      <c r="M11" s="45">
        <v>57454</v>
      </c>
      <c r="N11" s="45">
        <v>47645</v>
      </c>
      <c r="O11" s="45">
        <v>25000</v>
      </c>
      <c r="Q11" s="40"/>
      <c r="R11" s="40"/>
    </row>
    <row r="12" spans="1:251" s="29" customFormat="1" ht="12">
      <c r="A12" s="94">
        <v>73</v>
      </c>
      <c r="B12" s="43" t="s">
        <v>105</v>
      </c>
      <c r="C12" s="55">
        <f>SUM(D12:O12)</f>
        <v>122500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f>3500*35</f>
        <v>122500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32"/>
      <c r="Q12" s="96"/>
      <c r="R12" s="32"/>
      <c r="S12" s="32"/>
      <c r="T12" s="32"/>
      <c r="U12" s="32"/>
    </row>
    <row r="13" spans="1:251" s="29" customFormat="1" ht="12">
      <c r="A13" s="94">
        <v>73</v>
      </c>
      <c r="B13" s="43" t="s">
        <v>106</v>
      </c>
      <c r="C13" s="55">
        <f t="shared" ref="C13" si="1">SUM(D13:O13)</f>
        <v>50000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30000</v>
      </c>
      <c r="K13" s="45">
        <v>20000</v>
      </c>
      <c r="L13" s="45">
        <v>0</v>
      </c>
      <c r="M13" s="45">
        <v>0</v>
      </c>
      <c r="N13" s="45">
        <v>0</v>
      </c>
      <c r="O13" s="45">
        <v>0</v>
      </c>
      <c r="P13" s="32"/>
      <c r="Q13" s="96"/>
      <c r="R13" s="32"/>
      <c r="S13" s="32"/>
      <c r="T13" s="32"/>
      <c r="U13" s="32"/>
    </row>
    <row r="14" spans="1:251" s="29" customFormat="1" ht="12">
      <c r="A14" s="94">
        <v>73</v>
      </c>
      <c r="B14" s="43" t="s">
        <v>107</v>
      </c>
      <c r="C14" s="55">
        <f t="shared" si="0"/>
        <v>40000</v>
      </c>
      <c r="D14" s="45">
        <v>0</v>
      </c>
      <c r="E14" s="45">
        <v>0</v>
      </c>
      <c r="F14" s="45">
        <v>20000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20000</v>
      </c>
      <c r="M14" s="45">
        <v>0</v>
      </c>
      <c r="N14" s="45">
        <v>0</v>
      </c>
      <c r="O14" s="45">
        <v>0</v>
      </c>
      <c r="P14" s="32"/>
      <c r="Q14" s="96"/>
      <c r="R14" s="32"/>
      <c r="S14" s="32"/>
      <c r="T14" s="32"/>
      <c r="U14" s="32"/>
    </row>
    <row r="15" spans="1:251" s="29" customFormat="1" ht="12">
      <c r="A15" s="94">
        <v>73</v>
      </c>
      <c r="B15" s="43" t="s">
        <v>108</v>
      </c>
      <c r="C15" s="55">
        <f t="shared" si="0"/>
        <v>1268340</v>
      </c>
      <c r="D15" s="45">
        <v>105695</v>
      </c>
      <c r="E15" s="45">
        <v>105695</v>
      </c>
      <c r="F15" s="45">
        <v>105695</v>
      </c>
      <c r="G15" s="45">
        <v>105695</v>
      </c>
      <c r="H15" s="45">
        <v>105695</v>
      </c>
      <c r="I15" s="45">
        <v>105695</v>
      </c>
      <c r="J15" s="45">
        <v>105695</v>
      </c>
      <c r="K15" s="45">
        <v>105695</v>
      </c>
      <c r="L15" s="45">
        <v>105695</v>
      </c>
      <c r="M15" s="45">
        <v>105695</v>
      </c>
      <c r="N15" s="45">
        <v>105695</v>
      </c>
      <c r="O15" s="45">
        <v>105695</v>
      </c>
      <c r="Q15" s="48"/>
    </row>
    <row r="16" spans="1:251" s="29" customFormat="1" ht="12">
      <c r="A16" s="94">
        <v>73</v>
      </c>
      <c r="B16" s="43" t="s">
        <v>109</v>
      </c>
      <c r="C16" s="55">
        <f t="shared" si="0"/>
        <v>503400</v>
      </c>
      <c r="D16" s="45">
        <v>41950</v>
      </c>
      <c r="E16" s="45">
        <v>41950</v>
      </c>
      <c r="F16" s="45">
        <v>41950</v>
      </c>
      <c r="G16" s="45">
        <v>41950</v>
      </c>
      <c r="H16" s="45">
        <v>41950</v>
      </c>
      <c r="I16" s="45">
        <v>41950</v>
      </c>
      <c r="J16" s="45">
        <v>41950</v>
      </c>
      <c r="K16" s="45">
        <v>41950</v>
      </c>
      <c r="L16" s="45">
        <v>41950</v>
      </c>
      <c r="M16" s="45">
        <v>41950</v>
      </c>
      <c r="N16" s="45">
        <v>41950</v>
      </c>
      <c r="O16" s="45">
        <v>41950</v>
      </c>
      <c r="Q16" s="48"/>
    </row>
    <row r="17" spans="1:251" s="29" customFormat="1" ht="12">
      <c r="A17" s="94">
        <v>73</v>
      </c>
      <c r="B17" s="43" t="s">
        <v>110</v>
      </c>
      <c r="C17" s="55">
        <f t="shared" si="0"/>
        <v>26228</v>
      </c>
      <c r="D17" s="45">
        <v>2250</v>
      </c>
      <c r="E17" s="45">
        <v>2250</v>
      </c>
      <c r="F17" s="45">
        <v>2250</v>
      </c>
      <c r="G17" s="45">
        <v>2250</v>
      </c>
      <c r="H17" s="45">
        <v>2250</v>
      </c>
      <c r="I17" s="45">
        <v>2250</v>
      </c>
      <c r="J17" s="45">
        <v>2250</v>
      </c>
      <c r="K17" s="45">
        <v>2250</v>
      </c>
      <c r="L17" s="45">
        <v>2250</v>
      </c>
      <c r="M17" s="45">
        <v>2250</v>
      </c>
      <c r="N17" s="45">
        <v>2250</v>
      </c>
      <c r="O17" s="45">
        <v>1478</v>
      </c>
      <c r="P17" s="32"/>
      <c r="Q17" s="96"/>
      <c r="R17" s="32"/>
      <c r="S17" s="32"/>
      <c r="T17" s="32"/>
      <c r="U17" s="32"/>
    </row>
    <row r="18" spans="1:251" s="29" customFormat="1" ht="12">
      <c r="A18" s="94">
        <v>51</v>
      </c>
      <c r="B18" s="43" t="s">
        <v>123</v>
      </c>
      <c r="C18" s="55">
        <f t="shared" si="0"/>
        <v>12000</v>
      </c>
      <c r="D18" s="45">
        <v>1000</v>
      </c>
      <c r="E18" s="45">
        <v>1000</v>
      </c>
      <c r="F18" s="45">
        <v>1000</v>
      </c>
      <c r="G18" s="45">
        <v>1000</v>
      </c>
      <c r="H18" s="45">
        <v>1000</v>
      </c>
      <c r="I18" s="45">
        <v>1000</v>
      </c>
      <c r="J18" s="45">
        <v>1000</v>
      </c>
      <c r="K18" s="45">
        <v>1000</v>
      </c>
      <c r="L18" s="45">
        <v>1000</v>
      </c>
      <c r="M18" s="45">
        <v>1000</v>
      </c>
      <c r="N18" s="45">
        <v>1000</v>
      </c>
      <c r="O18" s="45">
        <v>1000</v>
      </c>
      <c r="P18" s="32"/>
      <c r="Q18" s="96"/>
      <c r="R18" s="32"/>
      <c r="S18" s="32"/>
      <c r="T18" s="32"/>
      <c r="U18" s="32"/>
    </row>
    <row r="19" spans="1:251" s="3" customFormat="1" ht="12.75">
      <c r="A19" s="97"/>
      <c r="B19" s="49" t="s">
        <v>111</v>
      </c>
      <c r="C19" s="50">
        <f t="shared" ref="C19:O19" si="2">SUM(C7:C18)</f>
        <v>3508082</v>
      </c>
      <c r="D19" s="51">
        <f t="shared" si="2"/>
        <v>239295</v>
      </c>
      <c r="E19" s="51">
        <f t="shared" si="2"/>
        <v>283015</v>
      </c>
      <c r="F19" s="51">
        <f t="shared" si="2"/>
        <v>327935</v>
      </c>
      <c r="G19" s="51">
        <f t="shared" si="2"/>
        <v>269207</v>
      </c>
      <c r="H19" s="51">
        <f t="shared" si="2"/>
        <v>349095</v>
      </c>
      <c r="I19" s="51">
        <f t="shared" si="2"/>
        <v>250510</v>
      </c>
      <c r="J19" s="51">
        <f t="shared" si="2"/>
        <v>379600</v>
      </c>
      <c r="K19" s="51">
        <f t="shared" si="2"/>
        <v>320425</v>
      </c>
      <c r="L19" s="51">
        <f t="shared" si="2"/>
        <v>314508</v>
      </c>
      <c r="M19" s="51">
        <f t="shared" si="2"/>
        <v>274069</v>
      </c>
      <c r="N19" s="51">
        <f t="shared" si="2"/>
        <v>295580</v>
      </c>
      <c r="O19" s="51">
        <f t="shared" si="2"/>
        <v>204843</v>
      </c>
      <c r="P19" s="32"/>
      <c r="Q19" s="96"/>
      <c r="R19" s="32"/>
      <c r="S19" s="32"/>
      <c r="T19" s="32"/>
      <c r="U19" s="32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</row>
    <row r="20" spans="1:251" s="3" customFormat="1" ht="12.75">
      <c r="A20" s="94"/>
      <c r="B20" s="52"/>
      <c r="C20" s="44"/>
      <c r="D20" s="45"/>
      <c r="E20" s="45"/>
      <c r="F20" s="45"/>
      <c r="G20" s="95"/>
      <c r="H20" s="45"/>
      <c r="I20" s="45"/>
      <c r="J20" s="95"/>
      <c r="K20" s="95"/>
      <c r="L20" s="95"/>
      <c r="M20" s="95"/>
      <c r="N20" s="95"/>
      <c r="O20" s="95"/>
      <c r="P20" s="32"/>
      <c r="Q20" s="96"/>
      <c r="R20" s="32"/>
      <c r="S20" s="32"/>
      <c r="T20" s="32"/>
      <c r="U20" s="32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</row>
    <row r="21" spans="1:251" s="3" customFormat="1" ht="12.75">
      <c r="A21" s="94">
        <v>93</v>
      </c>
      <c r="B21" s="52" t="s">
        <v>112</v>
      </c>
      <c r="C21" s="53">
        <f>SUM(D21:O21)</f>
        <v>27970100.040000007</v>
      </c>
      <c r="D21" s="44">
        <v>2330841.67</v>
      </c>
      <c r="E21" s="44">
        <v>2330841.67</v>
      </c>
      <c r="F21" s="44">
        <v>2330841.67</v>
      </c>
      <c r="G21" s="44">
        <v>2330841.67</v>
      </c>
      <c r="H21" s="44">
        <v>2330841.67</v>
      </c>
      <c r="I21" s="44">
        <v>2330841.67</v>
      </c>
      <c r="J21" s="44">
        <v>2330841.67</v>
      </c>
      <c r="K21" s="44">
        <v>2330841.67</v>
      </c>
      <c r="L21" s="44">
        <v>2330841.67</v>
      </c>
      <c r="M21" s="44">
        <v>2330841.67</v>
      </c>
      <c r="N21" s="44">
        <v>2330841.67</v>
      </c>
      <c r="O21" s="44">
        <v>2330841.67</v>
      </c>
      <c r="P21" s="98"/>
      <c r="Q21" s="96"/>
      <c r="R21" s="32"/>
      <c r="S21" s="32"/>
      <c r="T21" s="32"/>
      <c r="U21" s="32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</row>
    <row r="22" spans="1:251" s="3" customFormat="1" ht="12.75">
      <c r="A22" s="97"/>
      <c r="B22" s="49" t="s">
        <v>124</v>
      </c>
      <c r="C22" s="50">
        <f>SUM(C21)</f>
        <v>27970100.040000007</v>
      </c>
      <c r="D22" s="50">
        <f t="shared" ref="D22:N22" si="3">SUM(D21)</f>
        <v>2330841.67</v>
      </c>
      <c r="E22" s="50">
        <f t="shared" si="3"/>
        <v>2330841.67</v>
      </c>
      <c r="F22" s="50">
        <f t="shared" si="3"/>
        <v>2330841.67</v>
      </c>
      <c r="G22" s="50">
        <f t="shared" si="3"/>
        <v>2330841.67</v>
      </c>
      <c r="H22" s="50">
        <f t="shared" si="3"/>
        <v>2330841.67</v>
      </c>
      <c r="I22" s="50">
        <f t="shared" si="3"/>
        <v>2330841.67</v>
      </c>
      <c r="J22" s="50">
        <f t="shared" si="3"/>
        <v>2330841.67</v>
      </c>
      <c r="K22" s="50">
        <f t="shared" si="3"/>
        <v>2330841.67</v>
      </c>
      <c r="L22" s="50">
        <f t="shared" si="3"/>
        <v>2330841.67</v>
      </c>
      <c r="M22" s="50">
        <f t="shared" si="3"/>
        <v>2330841.67</v>
      </c>
      <c r="N22" s="50">
        <f t="shared" si="3"/>
        <v>2330841.67</v>
      </c>
      <c r="O22" s="50">
        <f>SUM(O21)</f>
        <v>2330841.67</v>
      </c>
      <c r="P22" s="98"/>
      <c r="Q22" s="96"/>
      <c r="R22" s="99"/>
      <c r="S22" s="99"/>
      <c r="T22" s="99"/>
      <c r="U22" s="99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  <c r="IP22" s="100"/>
      <c r="IQ22" s="100"/>
    </row>
    <row r="23" spans="1:251" s="3" customFormat="1" ht="12.75">
      <c r="A23" s="101"/>
      <c r="B23" s="102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103"/>
      <c r="P23" s="32"/>
      <c r="Q23" s="96"/>
      <c r="R23" s="32"/>
      <c r="S23" s="32"/>
      <c r="T23" s="32"/>
      <c r="U23" s="32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</row>
    <row r="24" spans="1:251" s="3" customFormat="1" ht="12.75">
      <c r="A24" s="104"/>
      <c r="B24" s="105" t="s">
        <v>125</v>
      </c>
      <c r="C24" s="106">
        <f>C19+C22</f>
        <v>31478182.040000007</v>
      </c>
      <c r="D24" s="106">
        <f>D19+D22</f>
        <v>2570136.67</v>
      </c>
      <c r="E24" s="106">
        <f t="shared" ref="E24:O24" si="4">E19+E22</f>
        <v>2613856.67</v>
      </c>
      <c r="F24" s="106">
        <f t="shared" si="4"/>
        <v>2658776.67</v>
      </c>
      <c r="G24" s="106">
        <f t="shared" si="4"/>
        <v>2600048.67</v>
      </c>
      <c r="H24" s="106">
        <f t="shared" si="4"/>
        <v>2679936.67</v>
      </c>
      <c r="I24" s="106">
        <f t="shared" si="4"/>
        <v>2581351.67</v>
      </c>
      <c r="J24" s="106">
        <f t="shared" si="4"/>
        <v>2710441.67</v>
      </c>
      <c r="K24" s="106">
        <f t="shared" si="4"/>
        <v>2651266.67</v>
      </c>
      <c r="L24" s="106">
        <f t="shared" si="4"/>
        <v>2645349.67</v>
      </c>
      <c r="M24" s="106">
        <f t="shared" si="4"/>
        <v>2604910.67</v>
      </c>
      <c r="N24" s="106">
        <f t="shared" si="4"/>
        <v>2626421.67</v>
      </c>
      <c r="O24" s="106">
        <f t="shared" si="4"/>
        <v>2535684.67</v>
      </c>
      <c r="P24" s="107"/>
      <c r="Q24" s="96"/>
      <c r="R24" s="107"/>
      <c r="S24" s="107"/>
      <c r="T24" s="107"/>
      <c r="U24" s="107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  <c r="CY24" s="108"/>
      <c r="CZ24" s="108"/>
      <c r="DA24" s="108"/>
      <c r="DB24" s="108"/>
      <c r="DC24" s="108"/>
      <c r="DD24" s="108"/>
      <c r="DE24" s="108"/>
      <c r="DF24" s="108"/>
      <c r="DG24" s="108"/>
      <c r="DH24" s="108"/>
      <c r="DI24" s="108"/>
      <c r="DJ24" s="108"/>
      <c r="DK24" s="108"/>
      <c r="DL24" s="108"/>
      <c r="DM24" s="108"/>
      <c r="DN24" s="108"/>
      <c r="DO24" s="108"/>
      <c r="DP24" s="108"/>
      <c r="DQ24" s="108"/>
      <c r="DR24" s="108"/>
      <c r="DS24" s="108"/>
      <c r="DT24" s="108"/>
      <c r="DU24" s="108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  <c r="HJ24" s="108"/>
      <c r="HK24" s="108"/>
      <c r="HL24" s="108"/>
      <c r="HM24" s="108"/>
      <c r="HN24" s="108"/>
      <c r="HO24" s="108"/>
      <c r="HP24" s="108"/>
      <c r="HQ24" s="108"/>
      <c r="HR24" s="108"/>
      <c r="HS24" s="108"/>
      <c r="HT24" s="108"/>
      <c r="HU24" s="108"/>
      <c r="HV24" s="108"/>
      <c r="HW24" s="108"/>
      <c r="HX24" s="108"/>
      <c r="HY24" s="108"/>
      <c r="HZ24" s="108"/>
      <c r="IA24" s="108"/>
      <c r="IB24" s="108"/>
      <c r="IC24" s="108"/>
      <c r="ID24" s="108"/>
      <c r="IE24" s="108"/>
      <c r="IF24" s="108"/>
      <c r="IG24" s="108"/>
      <c r="IH24" s="108"/>
      <c r="II24" s="108"/>
      <c r="IJ24" s="108"/>
      <c r="IK24" s="108"/>
      <c r="IL24" s="108"/>
      <c r="IM24" s="108"/>
      <c r="IN24" s="108"/>
      <c r="IO24" s="108"/>
      <c r="IP24" s="108"/>
      <c r="IQ24" s="108"/>
    </row>
    <row r="29" spans="1:251"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</row>
  </sheetData>
  <protectedRanges>
    <protectedRange sqref="E19:P20 P11:P18 E22:P24 P21" name="Rango2_1"/>
  </protectedRanges>
  <mergeCells count="4">
    <mergeCell ref="A5:A6"/>
    <mergeCell ref="B5:B6"/>
    <mergeCell ref="C5:C6"/>
    <mergeCell ref="D5:O5"/>
  </mergeCells>
  <pageMargins left="0.15748031496062992" right="0.15748031496062992" top="0.23622047244094491" bottom="0.27559055118110237" header="0.31496062992125984" footer="0.31496062992125984"/>
  <pageSetup scale="76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P105"/>
  <sheetViews>
    <sheetView topLeftCell="A82" workbookViewId="0">
      <selection activeCell="B43" sqref="B43:F43"/>
    </sheetView>
  </sheetViews>
  <sheetFormatPr baseColWidth="10" defaultRowHeight="15"/>
  <cols>
    <col min="1" max="1" width="7.7109375" style="33" customWidth="1"/>
    <col min="2" max="2" width="43.7109375" style="33" customWidth="1"/>
    <col min="3" max="3" width="10.28515625" style="33" hidden="1" customWidth="1"/>
    <col min="4" max="4" width="14.5703125" style="33" customWidth="1"/>
    <col min="5" max="5" width="10.7109375" style="20" customWidth="1"/>
    <col min="6" max="8" width="9.28515625" style="20" bestFit="1" customWidth="1"/>
    <col min="9" max="9" width="9" style="20" customWidth="1"/>
    <col min="10" max="12" width="9.28515625" style="20" bestFit="1" customWidth="1"/>
    <col min="13" max="13" width="10.5703125" style="20" bestFit="1" customWidth="1"/>
    <col min="14" max="14" width="9.28515625" style="20" bestFit="1" customWidth="1"/>
    <col min="15" max="15" width="9.85546875" style="20" bestFit="1" customWidth="1"/>
    <col min="16" max="16" width="9.42578125" style="20" bestFit="1" customWidth="1"/>
    <col min="17" max="17" width="15.28515625" style="20" customWidth="1"/>
    <col min="18" max="249" width="11.42578125" style="20"/>
  </cols>
  <sheetData>
    <row r="1" spans="1:249" ht="18">
      <c r="A1" s="1"/>
      <c r="C1" s="1"/>
      <c r="D1" s="3"/>
      <c r="E1"/>
      <c r="F1"/>
      <c r="G1" s="119"/>
      <c r="H1" s="119"/>
      <c r="I1" s="38"/>
      <c r="J1"/>
      <c r="K1" s="3"/>
      <c r="L1" s="4"/>
      <c r="M1" s="4"/>
      <c r="N1" s="4"/>
      <c r="O1" s="56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</row>
    <row r="2" spans="1:249" ht="26.25">
      <c r="A2" s="1"/>
      <c r="C2"/>
      <c r="D2" s="35" t="s">
        <v>135</v>
      </c>
      <c r="E2"/>
      <c r="F2"/>
      <c r="G2"/>
      <c r="H2"/>
      <c r="I2"/>
      <c r="J2" s="57"/>
      <c r="K2" s="58"/>
      <c r="L2" s="59"/>
      <c r="M2" s="59"/>
      <c r="N2" s="60"/>
      <c r="O2" s="56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</row>
    <row r="3" spans="1:249" ht="23.25">
      <c r="A3" s="1"/>
      <c r="B3"/>
      <c r="C3"/>
      <c r="D3" s="61" t="s">
        <v>84</v>
      </c>
      <c r="E3"/>
      <c r="F3"/>
      <c r="G3"/>
      <c r="H3"/>
      <c r="J3" s="57"/>
      <c r="K3" s="62"/>
      <c r="L3" s="60"/>
      <c r="M3" s="120"/>
      <c r="N3" s="120"/>
      <c r="O3" s="56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</row>
    <row r="4" spans="1:249" ht="18.75">
      <c r="A4" s="7"/>
      <c r="B4" s="7"/>
      <c r="C4" s="8"/>
      <c r="D4" s="63"/>
      <c r="E4" s="9"/>
      <c r="F4" s="9"/>
      <c r="G4" s="64"/>
      <c r="H4" s="64"/>
      <c r="I4"/>
      <c r="J4" s="64"/>
      <c r="K4" s="64"/>
      <c r="L4" s="64"/>
      <c r="M4" s="64"/>
      <c r="N4" s="64"/>
      <c r="O4" s="56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</row>
    <row r="5" spans="1:249" ht="20.25">
      <c r="A5" s="10"/>
      <c r="B5" s="3"/>
      <c r="C5" s="11"/>
      <c r="D5" s="65"/>
      <c r="E5" s="63"/>
      <c r="F5" s="63"/>
      <c r="G5" s="63"/>
      <c r="H5" s="2"/>
      <c r="I5" s="12"/>
      <c r="J5" s="3"/>
      <c r="K5" s="2"/>
      <c r="L5" s="2"/>
      <c r="M5" s="2"/>
      <c r="N5" s="2"/>
      <c r="O5" s="2"/>
      <c r="P5" s="6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</row>
    <row r="6" spans="1:249" ht="20.25">
      <c r="A6" s="10"/>
      <c r="B6" s="3"/>
      <c r="C6" s="11"/>
      <c r="D6" s="66"/>
      <c r="E6" s="63"/>
      <c r="F6" s="63"/>
      <c r="G6" s="63"/>
      <c r="H6" s="2"/>
      <c r="I6" s="12"/>
      <c r="J6" s="3"/>
      <c r="K6" s="2"/>
      <c r="L6" s="2"/>
      <c r="M6" s="2"/>
      <c r="N6" s="2"/>
      <c r="O6" s="2"/>
      <c r="P6" s="6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</row>
    <row r="7" spans="1:249" ht="20.25">
      <c r="A7" s="10"/>
      <c r="B7" s="3"/>
      <c r="C7" s="11"/>
      <c r="D7" s="66"/>
      <c r="E7" s="63"/>
      <c r="F7" s="63"/>
      <c r="G7" s="63"/>
      <c r="H7" s="2"/>
      <c r="I7" s="12"/>
      <c r="J7" s="3"/>
      <c r="K7" s="2"/>
      <c r="L7" s="2"/>
      <c r="M7" s="2"/>
      <c r="N7" s="2"/>
      <c r="O7" s="2"/>
      <c r="P7" s="6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</row>
    <row r="8" spans="1:249" s="72" customFormat="1" ht="15.75">
      <c r="A8" s="67"/>
      <c r="B8" s="68"/>
      <c r="C8" s="68"/>
      <c r="D8" s="69"/>
      <c r="E8" s="70"/>
      <c r="F8" s="70"/>
      <c r="G8" s="70"/>
      <c r="H8" s="70"/>
      <c r="I8" s="70"/>
      <c r="J8" s="70"/>
      <c r="K8" s="30"/>
      <c r="L8" s="30"/>
      <c r="M8" s="30"/>
      <c r="N8" s="30"/>
      <c r="O8" s="30"/>
      <c r="P8" s="30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</row>
    <row r="9" spans="1:249" s="72" customFormat="1" ht="15.75">
      <c r="A9" s="67"/>
      <c r="B9" s="68"/>
      <c r="C9" s="68"/>
      <c r="D9" s="69"/>
      <c r="E9" s="70"/>
      <c r="F9" s="70"/>
      <c r="G9" s="70"/>
      <c r="H9" s="70"/>
      <c r="I9" s="70"/>
      <c r="J9" s="70"/>
      <c r="K9" s="30"/>
      <c r="L9" s="30"/>
      <c r="M9" s="30"/>
      <c r="N9" s="30"/>
      <c r="O9" s="30"/>
      <c r="P9" s="30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</row>
    <row r="10" spans="1:249" ht="15.75">
      <c r="A10" s="15"/>
      <c r="B10" s="16"/>
      <c r="C10" s="16"/>
      <c r="D10" s="66"/>
      <c r="E10" s="17"/>
      <c r="F10" s="17"/>
      <c r="G10" s="17"/>
      <c r="H10" s="17"/>
      <c r="I10" s="17"/>
      <c r="J10" s="17"/>
      <c r="K10" s="18"/>
      <c r="L10" s="18"/>
      <c r="M10" s="18"/>
      <c r="N10" s="18"/>
      <c r="O10" s="18"/>
      <c r="P10" s="19"/>
    </row>
    <row r="11" spans="1:249">
      <c r="A11" s="121" t="s">
        <v>0</v>
      </c>
      <c r="B11" s="123" t="s">
        <v>1</v>
      </c>
      <c r="C11" s="73" t="s">
        <v>2</v>
      </c>
      <c r="D11" s="74" t="s">
        <v>119</v>
      </c>
      <c r="E11" s="125" t="s">
        <v>116</v>
      </c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7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</row>
    <row r="12" spans="1:249" s="28" customFormat="1">
      <c r="A12" s="122"/>
      <c r="B12" s="124"/>
      <c r="C12" s="75" t="s">
        <v>3</v>
      </c>
      <c r="D12" s="76">
        <v>2020</v>
      </c>
      <c r="E12" s="77" t="s">
        <v>87</v>
      </c>
      <c r="F12" s="77" t="s">
        <v>88</v>
      </c>
      <c r="G12" s="77" t="s">
        <v>89</v>
      </c>
      <c r="H12" s="77" t="s">
        <v>90</v>
      </c>
      <c r="I12" s="77" t="s">
        <v>91</v>
      </c>
      <c r="J12" s="77" t="s">
        <v>92</v>
      </c>
      <c r="K12" s="77" t="s">
        <v>93</v>
      </c>
      <c r="L12" s="77" t="s">
        <v>94</v>
      </c>
      <c r="M12" s="77" t="s">
        <v>95</v>
      </c>
      <c r="N12" s="77" t="s">
        <v>96</v>
      </c>
      <c r="O12" s="77" t="s">
        <v>97</v>
      </c>
      <c r="P12" s="78" t="s">
        <v>98</v>
      </c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</row>
    <row r="13" spans="1:249">
      <c r="A13" s="22">
        <v>1131</v>
      </c>
      <c r="B13" s="23" t="s">
        <v>4</v>
      </c>
      <c r="C13" s="24">
        <v>12204090</v>
      </c>
      <c r="D13" s="25">
        <f>SUM(E13:P13)</f>
        <v>12480000</v>
      </c>
      <c r="E13" s="25">
        <v>1055000</v>
      </c>
      <c r="F13" s="25">
        <v>1055000</v>
      </c>
      <c r="G13" s="25">
        <v>1055000</v>
      </c>
      <c r="H13" s="25">
        <v>1055000</v>
      </c>
      <c r="I13" s="25">
        <v>1055000</v>
      </c>
      <c r="J13" s="25">
        <v>1045000</v>
      </c>
      <c r="K13" s="25">
        <v>1045000</v>
      </c>
      <c r="L13" s="25">
        <v>1025000</v>
      </c>
      <c r="M13" s="25">
        <v>1025000</v>
      </c>
      <c r="N13" s="25">
        <v>1025000</v>
      </c>
      <c r="O13" s="25">
        <v>1025000</v>
      </c>
      <c r="P13" s="25">
        <v>1015000</v>
      </c>
    </row>
    <row r="14" spans="1:249">
      <c r="A14" s="22">
        <v>1211</v>
      </c>
      <c r="B14" s="23" t="s">
        <v>5</v>
      </c>
      <c r="C14" s="24"/>
      <c r="D14" s="25">
        <f t="shared" ref="D14:D32" si="0">SUM(E14:P14)</f>
        <v>310000</v>
      </c>
      <c r="E14" s="25">
        <v>35000</v>
      </c>
      <c r="F14" s="25">
        <v>25000</v>
      </c>
      <c r="G14" s="25">
        <v>25000</v>
      </c>
      <c r="H14" s="25">
        <v>25000</v>
      </c>
      <c r="I14" s="25">
        <v>25000</v>
      </c>
      <c r="J14" s="25">
        <v>25000</v>
      </c>
      <c r="K14" s="25">
        <v>25000</v>
      </c>
      <c r="L14" s="25">
        <v>25000</v>
      </c>
      <c r="M14" s="25">
        <v>25000</v>
      </c>
      <c r="N14" s="25">
        <v>25000</v>
      </c>
      <c r="O14" s="25">
        <v>25000</v>
      </c>
      <c r="P14" s="25">
        <v>25000</v>
      </c>
    </row>
    <row r="15" spans="1:249">
      <c r="A15" s="22">
        <v>1221</v>
      </c>
      <c r="B15" s="23" t="s">
        <v>129</v>
      </c>
      <c r="C15" s="24"/>
      <c r="D15" s="25">
        <f t="shared" si="0"/>
        <v>665500</v>
      </c>
      <c r="E15" s="25">
        <v>0</v>
      </c>
      <c r="F15" s="25">
        <v>60500</v>
      </c>
      <c r="G15" s="25">
        <v>60500</v>
      </c>
      <c r="H15" s="25">
        <v>60500</v>
      </c>
      <c r="I15" s="25">
        <v>60500</v>
      </c>
      <c r="J15" s="25">
        <v>60500</v>
      </c>
      <c r="K15" s="25">
        <v>60500</v>
      </c>
      <c r="L15" s="25">
        <v>60500</v>
      </c>
      <c r="M15" s="25">
        <v>60500</v>
      </c>
      <c r="N15" s="25">
        <v>60500</v>
      </c>
      <c r="O15" s="25">
        <v>60500</v>
      </c>
      <c r="P15" s="25">
        <v>60500</v>
      </c>
    </row>
    <row r="16" spans="1:249" ht="24">
      <c r="A16" s="22">
        <v>1311</v>
      </c>
      <c r="B16" s="23" t="s">
        <v>6</v>
      </c>
      <c r="C16" s="24">
        <v>285900</v>
      </c>
      <c r="D16" s="25">
        <f t="shared" si="0"/>
        <v>420000</v>
      </c>
      <c r="E16" s="25">
        <v>35000</v>
      </c>
      <c r="F16" s="25">
        <v>35000</v>
      </c>
      <c r="G16" s="25">
        <v>35000</v>
      </c>
      <c r="H16" s="25">
        <v>35000</v>
      </c>
      <c r="I16" s="25">
        <v>35000</v>
      </c>
      <c r="J16" s="25">
        <v>35000</v>
      </c>
      <c r="K16" s="25">
        <v>35000</v>
      </c>
      <c r="L16" s="25">
        <v>35000</v>
      </c>
      <c r="M16" s="25">
        <v>35000</v>
      </c>
      <c r="N16" s="25">
        <v>35000</v>
      </c>
      <c r="O16" s="25">
        <v>35000</v>
      </c>
      <c r="P16" s="25">
        <v>35000</v>
      </c>
    </row>
    <row r="17" spans="1:249">
      <c r="A17" s="22">
        <v>1321</v>
      </c>
      <c r="B17" s="23" t="s">
        <v>7</v>
      </c>
      <c r="C17" s="24">
        <v>285000</v>
      </c>
      <c r="D17" s="25">
        <f t="shared" si="0"/>
        <v>344000</v>
      </c>
      <c r="E17" s="25">
        <v>12000</v>
      </c>
      <c r="F17" s="25">
        <v>12000</v>
      </c>
      <c r="G17" s="25">
        <v>12000</v>
      </c>
      <c r="H17" s="25">
        <v>12000</v>
      </c>
      <c r="I17" s="25">
        <v>12000</v>
      </c>
      <c r="J17" s="25">
        <v>12000</v>
      </c>
      <c r="K17" s="25">
        <v>12000</v>
      </c>
      <c r="L17" s="25">
        <f>12000+200000</f>
        <v>212000</v>
      </c>
      <c r="M17" s="25">
        <v>12000</v>
      </c>
      <c r="N17" s="25">
        <v>12000</v>
      </c>
      <c r="O17" s="25">
        <v>12000</v>
      </c>
      <c r="P17" s="25">
        <v>12000</v>
      </c>
    </row>
    <row r="18" spans="1:249">
      <c r="A18" s="22">
        <v>1322</v>
      </c>
      <c r="B18" s="23" t="s">
        <v>8</v>
      </c>
      <c r="C18" s="24">
        <v>1696347.69</v>
      </c>
      <c r="D18" s="25">
        <f t="shared" si="0"/>
        <v>2004000</v>
      </c>
      <c r="E18" s="25">
        <v>167000</v>
      </c>
      <c r="F18" s="25">
        <v>167000</v>
      </c>
      <c r="G18" s="25">
        <v>167000</v>
      </c>
      <c r="H18" s="25">
        <v>167000</v>
      </c>
      <c r="I18" s="25">
        <v>167000</v>
      </c>
      <c r="J18" s="25">
        <v>167000</v>
      </c>
      <c r="K18" s="25">
        <v>167000</v>
      </c>
      <c r="L18" s="25">
        <v>167000</v>
      </c>
      <c r="M18" s="25">
        <v>167000</v>
      </c>
      <c r="N18" s="25">
        <v>167000</v>
      </c>
      <c r="O18" s="25">
        <v>167000</v>
      </c>
      <c r="P18" s="25">
        <v>167000</v>
      </c>
    </row>
    <row r="19" spans="1:249">
      <c r="A19" s="22">
        <v>1332</v>
      </c>
      <c r="B19" s="23" t="s">
        <v>120</v>
      </c>
      <c r="C19" s="24"/>
      <c r="D19" s="25">
        <f t="shared" si="0"/>
        <v>220000</v>
      </c>
      <c r="E19" s="25">
        <v>15000</v>
      </c>
      <c r="F19" s="25">
        <v>20000</v>
      </c>
      <c r="G19" s="25">
        <v>20000</v>
      </c>
      <c r="H19" s="25">
        <v>35000</v>
      </c>
      <c r="I19" s="25">
        <v>15000</v>
      </c>
      <c r="J19" s="25">
        <v>15000</v>
      </c>
      <c r="K19" s="25">
        <v>20000</v>
      </c>
      <c r="L19" s="25">
        <v>20000</v>
      </c>
      <c r="M19" s="25">
        <v>15000</v>
      </c>
      <c r="N19" s="25">
        <v>15000</v>
      </c>
      <c r="O19" s="25">
        <v>15000</v>
      </c>
      <c r="P19" s="25">
        <v>15000</v>
      </c>
    </row>
    <row r="20" spans="1:249">
      <c r="A20" s="22">
        <v>1411</v>
      </c>
      <c r="B20" s="23" t="s">
        <v>9</v>
      </c>
      <c r="C20" s="24">
        <v>896160</v>
      </c>
      <c r="D20" s="25">
        <f t="shared" si="0"/>
        <v>1020000</v>
      </c>
      <c r="E20" s="25">
        <v>85000</v>
      </c>
      <c r="F20" s="25">
        <v>85000</v>
      </c>
      <c r="G20" s="25">
        <v>85000</v>
      </c>
      <c r="H20" s="25">
        <v>85000</v>
      </c>
      <c r="I20" s="25">
        <v>85000</v>
      </c>
      <c r="J20" s="25">
        <v>85000</v>
      </c>
      <c r="K20" s="25">
        <v>85000</v>
      </c>
      <c r="L20" s="25">
        <v>85000</v>
      </c>
      <c r="M20" s="25">
        <v>85000</v>
      </c>
      <c r="N20" s="25">
        <v>85000</v>
      </c>
      <c r="O20" s="25">
        <v>85000</v>
      </c>
      <c r="P20" s="25">
        <v>85000</v>
      </c>
    </row>
    <row r="21" spans="1:249">
      <c r="A21" s="22">
        <v>1421</v>
      </c>
      <c r="B21" s="23" t="s">
        <v>10</v>
      </c>
      <c r="C21" s="24">
        <v>366660</v>
      </c>
      <c r="D21" s="25">
        <f t="shared" si="0"/>
        <v>420000</v>
      </c>
      <c r="E21" s="25">
        <v>35000</v>
      </c>
      <c r="F21" s="25">
        <v>35000</v>
      </c>
      <c r="G21" s="25">
        <v>35000</v>
      </c>
      <c r="H21" s="25">
        <v>35000</v>
      </c>
      <c r="I21" s="25">
        <v>35000</v>
      </c>
      <c r="J21" s="25">
        <v>35000</v>
      </c>
      <c r="K21" s="25">
        <v>35000</v>
      </c>
      <c r="L21" s="25">
        <v>35000</v>
      </c>
      <c r="M21" s="25">
        <v>35000</v>
      </c>
      <c r="N21" s="25">
        <v>35000</v>
      </c>
      <c r="O21" s="25">
        <v>35000</v>
      </c>
      <c r="P21" s="25">
        <v>35000</v>
      </c>
    </row>
    <row r="22" spans="1:249">
      <c r="A22" s="22">
        <v>1431</v>
      </c>
      <c r="B22" s="23" t="s">
        <v>11</v>
      </c>
      <c r="C22" s="24">
        <v>1833000</v>
      </c>
      <c r="D22" s="25">
        <f t="shared" si="0"/>
        <v>2340000</v>
      </c>
      <c r="E22" s="25">
        <v>195000</v>
      </c>
      <c r="F22" s="25">
        <v>195000</v>
      </c>
      <c r="G22" s="25">
        <v>195000</v>
      </c>
      <c r="H22" s="25">
        <v>195000</v>
      </c>
      <c r="I22" s="25">
        <v>195000</v>
      </c>
      <c r="J22" s="25">
        <v>195000</v>
      </c>
      <c r="K22" s="25">
        <v>195000</v>
      </c>
      <c r="L22" s="25">
        <v>195000</v>
      </c>
      <c r="M22" s="25">
        <v>195000</v>
      </c>
      <c r="N22" s="25">
        <v>195000</v>
      </c>
      <c r="O22" s="25">
        <v>195000</v>
      </c>
      <c r="P22" s="25">
        <v>195000</v>
      </c>
    </row>
    <row r="23" spans="1:249">
      <c r="A23" s="22">
        <v>1432</v>
      </c>
      <c r="B23" s="23" t="s">
        <v>12</v>
      </c>
      <c r="C23" s="24">
        <v>246600</v>
      </c>
      <c r="D23" s="25">
        <f t="shared" si="0"/>
        <v>270000</v>
      </c>
      <c r="E23" s="25">
        <v>22500</v>
      </c>
      <c r="F23" s="25">
        <v>22500</v>
      </c>
      <c r="G23" s="25">
        <v>22500</v>
      </c>
      <c r="H23" s="25">
        <v>22500</v>
      </c>
      <c r="I23" s="25">
        <v>22500</v>
      </c>
      <c r="J23" s="25">
        <v>22500</v>
      </c>
      <c r="K23" s="25">
        <v>22500</v>
      </c>
      <c r="L23" s="25">
        <v>22500</v>
      </c>
      <c r="M23" s="25">
        <v>22500</v>
      </c>
      <c r="N23" s="25">
        <v>22500</v>
      </c>
      <c r="O23" s="25">
        <v>22500</v>
      </c>
      <c r="P23" s="25">
        <v>22500</v>
      </c>
    </row>
    <row r="24" spans="1:249">
      <c r="A24" s="22">
        <v>1441</v>
      </c>
      <c r="B24" s="23" t="s">
        <v>13</v>
      </c>
      <c r="C24" s="24">
        <v>157500</v>
      </c>
      <c r="D24" s="25">
        <f t="shared" si="0"/>
        <v>180000</v>
      </c>
      <c r="E24" s="25">
        <v>0</v>
      </c>
      <c r="F24" s="25">
        <v>0</v>
      </c>
      <c r="G24" s="25">
        <v>60000</v>
      </c>
      <c r="H24" s="25">
        <v>0</v>
      </c>
      <c r="I24" s="25">
        <v>0</v>
      </c>
      <c r="J24" s="25">
        <v>0</v>
      </c>
      <c r="K24" s="25">
        <v>60000</v>
      </c>
      <c r="L24" s="25">
        <v>0</v>
      </c>
      <c r="M24" s="25">
        <v>0</v>
      </c>
      <c r="N24" s="25">
        <v>0</v>
      </c>
      <c r="O24" s="25">
        <v>60000</v>
      </c>
      <c r="P24" s="25">
        <v>0</v>
      </c>
    </row>
    <row r="25" spans="1:249">
      <c r="A25" s="93">
        <v>1521</v>
      </c>
      <c r="B25" s="26" t="s">
        <v>14</v>
      </c>
      <c r="C25" s="25">
        <v>178500</v>
      </c>
      <c r="D25" s="25">
        <f t="shared" si="0"/>
        <v>160000</v>
      </c>
      <c r="E25" s="25">
        <v>0</v>
      </c>
      <c r="F25" s="25">
        <v>0</v>
      </c>
      <c r="G25" s="25">
        <v>0</v>
      </c>
      <c r="H25" s="25">
        <v>0</v>
      </c>
      <c r="I25" s="25">
        <v>31000</v>
      </c>
      <c r="J25" s="25">
        <v>0</v>
      </c>
      <c r="K25" s="25">
        <v>65000</v>
      </c>
      <c r="L25" s="25">
        <v>0</v>
      </c>
      <c r="M25" s="25">
        <v>31000</v>
      </c>
      <c r="N25" s="25">
        <v>0</v>
      </c>
      <c r="O25" s="25">
        <v>0</v>
      </c>
      <c r="P25" s="25">
        <v>33000</v>
      </c>
    </row>
    <row r="26" spans="1:249">
      <c r="A26" s="93">
        <v>1531</v>
      </c>
      <c r="B26" s="26" t="s">
        <v>15</v>
      </c>
      <c r="C26" s="25">
        <v>95000</v>
      </c>
      <c r="D26" s="25">
        <f t="shared" si="0"/>
        <v>235000</v>
      </c>
      <c r="E26" s="25">
        <v>0</v>
      </c>
      <c r="F26" s="25">
        <v>0</v>
      </c>
      <c r="G26" s="25">
        <v>0</v>
      </c>
      <c r="H26" s="25">
        <v>0</v>
      </c>
      <c r="I26" s="25">
        <v>47000</v>
      </c>
      <c r="J26" s="25">
        <v>0</v>
      </c>
      <c r="K26" s="25">
        <v>85000</v>
      </c>
      <c r="L26" s="25">
        <v>0</v>
      </c>
      <c r="M26" s="25">
        <v>43000</v>
      </c>
      <c r="N26" s="25">
        <v>0</v>
      </c>
      <c r="O26" s="25">
        <v>0</v>
      </c>
      <c r="P26" s="25">
        <v>60000</v>
      </c>
    </row>
    <row r="27" spans="1:249">
      <c r="A27" s="22">
        <v>1543</v>
      </c>
      <c r="B27" s="23" t="s">
        <v>16</v>
      </c>
      <c r="C27" s="24">
        <v>54000</v>
      </c>
      <c r="D27" s="25">
        <f t="shared" si="0"/>
        <v>60000</v>
      </c>
      <c r="E27" s="25">
        <v>10000</v>
      </c>
      <c r="F27" s="25">
        <v>0</v>
      </c>
      <c r="G27" s="25">
        <v>10000</v>
      </c>
      <c r="H27" s="25">
        <v>0</v>
      </c>
      <c r="I27" s="25">
        <v>10000</v>
      </c>
      <c r="J27" s="25">
        <v>0</v>
      </c>
      <c r="K27" s="25">
        <v>10000</v>
      </c>
      <c r="L27" s="25">
        <v>0</v>
      </c>
      <c r="M27" s="25">
        <v>10000</v>
      </c>
      <c r="N27" s="25">
        <v>0</v>
      </c>
      <c r="O27" s="25">
        <v>10000</v>
      </c>
      <c r="P27" s="25">
        <v>0</v>
      </c>
    </row>
    <row r="28" spans="1:249">
      <c r="A28" s="22">
        <v>1611</v>
      </c>
      <c r="B28" s="23" t="s">
        <v>17</v>
      </c>
      <c r="C28" s="24"/>
      <c r="D28" s="25">
        <f t="shared" si="0"/>
        <v>1807200</v>
      </c>
      <c r="E28" s="25">
        <v>0</v>
      </c>
      <c r="F28" s="25">
        <v>0</v>
      </c>
      <c r="G28" s="25">
        <v>0</v>
      </c>
      <c r="H28" s="25">
        <v>1807200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</row>
    <row r="29" spans="1:249">
      <c r="A29" s="22">
        <v>1612</v>
      </c>
      <c r="B29" s="23" t="s">
        <v>18</v>
      </c>
      <c r="C29" s="24">
        <v>390000</v>
      </c>
      <c r="D29" s="25">
        <f t="shared" si="0"/>
        <v>400000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400000</v>
      </c>
    </row>
    <row r="30" spans="1:249">
      <c r="A30" s="22">
        <v>1712</v>
      </c>
      <c r="B30" s="23" t="s">
        <v>19</v>
      </c>
      <c r="C30" s="24">
        <v>789720</v>
      </c>
      <c r="D30" s="25">
        <f t="shared" si="0"/>
        <v>738000</v>
      </c>
      <c r="E30" s="25">
        <v>61500</v>
      </c>
      <c r="F30" s="25">
        <v>61500</v>
      </c>
      <c r="G30" s="25">
        <v>61500</v>
      </c>
      <c r="H30" s="25">
        <v>61500</v>
      </c>
      <c r="I30" s="25">
        <v>61500</v>
      </c>
      <c r="J30" s="25">
        <v>61500</v>
      </c>
      <c r="K30" s="25">
        <v>61500</v>
      </c>
      <c r="L30" s="25">
        <v>61500</v>
      </c>
      <c r="M30" s="25">
        <v>61500</v>
      </c>
      <c r="N30" s="25">
        <v>61500</v>
      </c>
      <c r="O30" s="25">
        <v>61500</v>
      </c>
      <c r="P30" s="25">
        <v>61500</v>
      </c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</row>
    <row r="31" spans="1:249">
      <c r="A31" s="22">
        <v>1713</v>
      </c>
      <c r="B31" s="23" t="s">
        <v>20</v>
      </c>
      <c r="C31" s="24">
        <v>413100</v>
      </c>
      <c r="D31" s="25">
        <f t="shared" si="0"/>
        <v>486000</v>
      </c>
      <c r="E31" s="25">
        <v>40500</v>
      </c>
      <c r="F31" s="25">
        <v>40500</v>
      </c>
      <c r="G31" s="25">
        <v>40500</v>
      </c>
      <c r="H31" s="25">
        <v>40500</v>
      </c>
      <c r="I31" s="25">
        <v>40500</v>
      </c>
      <c r="J31" s="25">
        <v>40500</v>
      </c>
      <c r="K31" s="25">
        <v>40500</v>
      </c>
      <c r="L31" s="25">
        <v>40500</v>
      </c>
      <c r="M31" s="25">
        <v>40500</v>
      </c>
      <c r="N31" s="25">
        <v>40500</v>
      </c>
      <c r="O31" s="25">
        <v>40500</v>
      </c>
      <c r="P31" s="25">
        <v>40500</v>
      </c>
    </row>
    <row r="32" spans="1:249">
      <c r="A32" s="22">
        <v>1715</v>
      </c>
      <c r="B32" s="23" t="s">
        <v>21</v>
      </c>
      <c r="C32" s="24">
        <v>495000</v>
      </c>
      <c r="D32" s="25">
        <f t="shared" si="0"/>
        <v>535000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535000</v>
      </c>
      <c r="N32" s="25">
        <v>0</v>
      </c>
      <c r="O32" s="25">
        <v>0</v>
      </c>
      <c r="P32" s="25">
        <v>0</v>
      </c>
    </row>
    <row r="33" spans="1:249" s="28" customFormat="1">
      <c r="A33" s="79"/>
      <c r="B33" s="79" t="s">
        <v>22</v>
      </c>
      <c r="C33" s="79">
        <f>SUM(C13:C32)</f>
        <v>20386577.689999998</v>
      </c>
      <c r="D33" s="80">
        <f>SUM(D13:D32)</f>
        <v>25094700</v>
      </c>
      <c r="E33" s="80">
        <f t="shared" ref="E33:P33" si="1">SUM(E13:E32)</f>
        <v>1768500</v>
      </c>
      <c r="F33" s="79">
        <f t="shared" si="1"/>
        <v>1814000</v>
      </c>
      <c r="G33" s="80">
        <f t="shared" si="1"/>
        <v>1884000</v>
      </c>
      <c r="H33" s="80">
        <f t="shared" si="1"/>
        <v>3636200</v>
      </c>
      <c r="I33" s="80">
        <f t="shared" si="1"/>
        <v>1897000</v>
      </c>
      <c r="J33" s="80">
        <f t="shared" si="1"/>
        <v>1799000</v>
      </c>
      <c r="K33" s="80">
        <f t="shared" si="1"/>
        <v>2024000</v>
      </c>
      <c r="L33" s="80">
        <f t="shared" si="1"/>
        <v>1984000</v>
      </c>
      <c r="M33" s="80">
        <f t="shared" si="1"/>
        <v>2398000</v>
      </c>
      <c r="N33" s="80">
        <f t="shared" si="1"/>
        <v>1779000</v>
      </c>
      <c r="O33" s="80">
        <f t="shared" si="1"/>
        <v>1849000</v>
      </c>
      <c r="P33" s="80">
        <f t="shared" si="1"/>
        <v>2262000</v>
      </c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</row>
    <row r="34" spans="1:249">
      <c r="A34" s="22">
        <v>2111</v>
      </c>
      <c r="B34" s="23" t="s">
        <v>23</v>
      </c>
      <c r="C34" s="24">
        <v>19000</v>
      </c>
      <c r="D34" s="25">
        <f>SUM(E34:P34)</f>
        <v>51000</v>
      </c>
      <c r="E34" s="25">
        <v>8000</v>
      </c>
      <c r="F34" s="25">
        <v>5000</v>
      </c>
      <c r="G34" s="25">
        <v>5000</v>
      </c>
      <c r="H34" s="25">
        <v>6000</v>
      </c>
      <c r="I34" s="25">
        <v>5000</v>
      </c>
      <c r="J34" s="25">
        <v>4000</v>
      </c>
      <c r="K34" s="25">
        <v>3000</v>
      </c>
      <c r="L34" s="25">
        <v>3000</v>
      </c>
      <c r="M34" s="25">
        <v>3000</v>
      </c>
      <c r="N34" s="25">
        <v>3000</v>
      </c>
      <c r="O34" s="25">
        <v>3000</v>
      </c>
      <c r="P34" s="25">
        <v>3000</v>
      </c>
    </row>
    <row r="35" spans="1:249">
      <c r="A35" s="22">
        <v>2121</v>
      </c>
      <c r="B35" s="23" t="s">
        <v>24</v>
      </c>
      <c r="C35" s="24">
        <v>4500</v>
      </c>
      <c r="D35" s="25">
        <f t="shared" ref="D35:D84" si="2">SUM(E35:P35)</f>
        <v>15000</v>
      </c>
      <c r="E35" s="25">
        <v>10000</v>
      </c>
      <c r="F35" s="25">
        <v>0</v>
      </c>
      <c r="G35" s="25">
        <v>0</v>
      </c>
      <c r="H35" s="25">
        <v>0</v>
      </c>
      <c r="I35" s="25">
        <v>0</v>
      </c>
      <c r="J35" s="25">
        <v>5000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</row>
    <row r="36" spans="1:249" ht="24">
      <c r="A36" s="22">
        <v>2141</v>
      </c>
      <c r="B36" s="23" t="s">
        <v>25</v>
      </c>
      <c r="C36" s="24">
        <v>12000</v>
      </c>
      <c r="D36" s="25">
        <f t="shared" si="2"/>
        <v>16000</v>
      </c>
      <c r="E36" s="25">
        <v>10000</v>
      </c>
      <c r="F36" s="25">
        <v>6000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</row>
    <row r="37" spans="1:249">
      <c r="A37" s="22">
        <v>2161</v>
      </c>
      <c r="B37" s="23" t="s">
        <v>26</v>
      </c>
      <c r="C37" s="24">
        <v>25000</v>
      </c>
      <c r="D37" s="25">
        <f t="shared" si="2"/>
        <v>70000</v>
      </c>
      <c r="E37" s="25">
        <v>5000</v>
      </c>
      <c r="F37" s="25">
        <v>5000</v>
      </c>
      <c r="G37" s="25">
        <v>6000</v>
      </c>
      <c r="H37" s="25">
        <v>6000</v>
      </c>
      <c r="I37" s="25">
        <v>6000</v>
      </c>
      <c r="J37" s="25">
        <v>6000</v>
      </c>
      <c r="K37" s="25">
        <v>6000</v>
      </c>
      <c r="L37" s="25">
        <v>6000</v>
      </c>
      <c r="M37" s="25">
        <v>6000</v>
      </c>
      <c r="N37" s="25">
        <v>6000</v>
      </c>
      <c r="O37" s="25">
        <v>6000</v>
      </c>
      <c r="P37" s="25">
        <v>6000</v>
      </c>
    </row>
    <row r="38" spans="1:249" ht="24">
      <c r="A38" s="22">
        <v>2214</v>
      </c>
      <c r="B38" s="23" t="s">
        <v>27</v>
      </c>
      <c r="C38" s="24">
        <v>35000</v>
      </c>
      <c r="D38" s="25">
        <f t="shared" si="2"/>
        <v>34500</v>
      </c>
      <c r="E38" s="25">
        <v>1500</v>
      </c>
      <c r="F38" s="25">
        <v>1500</v>
      </c>
      <c r="G38" s="25">
        <v>2100</v>
      </c>
      <c r="H38" s="25">
        <v>5000</v>
      </c>
      <c r="I38" s="25">
        <v>5000</v>
      </c>
      <c r="J38" s="25">
        <v>5000</v>
      </c>
      <c r="K38" s="25">
        <v>3000</v>
      </c>
      <c r="L38" s="25">
        <v>3000</v>
      </c>
      <c r="M38" s="25">
        <v>2300</v>
      </c>
      <c r="N38" s="25">
        <v>2100</v>
      </c>
      <c r="O38" s="25">
        <v>2100</v>
      </c>
      <c r="P38" s="25">
        <v>1900</v>
      </c>
    </row>
    <row r="39" spans="1:249">
      <c r="A39" s="22">
        <v>2231</v>
      </c>
      <c r="B39" s="23" t="s">
        <v>28</v>
      </c>
      <c r="C39" s="24">
        <v>500</v>
      </c>
      <c r="D39" s="25">
        <f t="shared" si="2"/>
        <v>2000</v>
      </c>
      <c r="E39" s="25">
        <v>2000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</row>
    <row r="40" spans="1:249">
      <c r="A40" s="22">
        <v>2411</v>
      </c>
      <c r="B40" s="23" t="s">
        <v>29</v>
      </c>
      <c r="C40" s="24">
        <v>2000</v>
      </c>
      <c r="D40" s="25">
        <f t="shared" si="2"/>
        <v>55000</v>
      </c>
      <c r="E40" s="25">
        <v>0</v>
      </c>
      <c r="F40" s="25">
        <v>0</v>
      </c>
      <c r="G40" s="25">
        <v>15000</v>
      </c>
      <c r="H40" s="25">
        <v>0</v>
      </c>
      <c r="I40" s="25">
        <v>0</v>
      </c>
      <c r="J40" s="25">
        <v>10000</v>
      </c>
      <c r="K40" s="25">
        <v>5000</v>
      </c>
      <c r="L40" s="25">
        <v>5000</v>
      </c>
      <c r="M40" s="25">
        <v>5000</v>
      </c>
      <c r="N40" s="25">
        <v>5000</v>
      </c>
      <c r="O40" s="25">
        <v>5000</v>
      </c>
      <c r="P40" s="25">
        <v>5000</v>
      </c>
    </row>
    <row r="41" spans="1:249">
      <c r="A41" s="22">
        <v>2421</v>
      </c>
      <c r="B41" s="23" t="s">
        <v>30</v>
      </c>
      <c r="C41" s="24">
        <v>10000</v>
      </c>
      <c r="D41" s="25">
        <f t="shared" si="2"/>
        <v>150000</v>
      </c>
      <c r="E41" s="25">
        <v>5000</v>
      </c>
      <c r="F41" s="25">
        <v>5000</v>
      </c>
      <c r="G41" s="25">
        <v>30000</v>
      </c>
      <c r="H41" s="25">
        <v>25000</v>
      </c>
      <c r="I41" s="25">
        <v>15000</v>
      </c>
      <c r="J41" s="25">
        <v>10000</v>
      </c>
      <c r="K41" s="25">
        <v>10000</v>
      </c>
      <c r="L41" s="25">
        <v>10000</v>
      </c>
      <c r="M41" s="25">
        <v>10000</v>
      </c>
      <c r="N41" s="25">
        <v>10000</v>
      </c>
      <c r="O41" s="25">
        <v>10000</v>
      </c>
      <c r="P41" s="25">
        <v>10000</v>
      </c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</row>
    <row r="42" spans="1:249">
      <c r="A42" s="22">
        <v>2431</v>
      </c>
      <c r="B42" s="23" t="s">
        <v>31</v>
      </c>
      <c r="C42" s="24">
        <v>4000</v>
      </c>
      <c r="D42" s="25">
        <f t="shared" si="2"/>
        <v>40000</v>
      </c>
      <c r="E42" s="25">
        <v>5000</v>
      </c>
      <c r="F42" s="25">
        <v>5000</v>
      </c>
      <c r="G42" s="25">
        <v>5000</v>
      </c>
      <c r="H42" s="25">
        <v>5000</v>
      </c>
      <c r="I42" s="25">
        <v>5000</v>
      </c>
      <c r="J42" s="25">
        <v>5000</v>
      </c>
      <c r="K42" s="25">
        <v>5000</v>
      </c>
      <c r="L42" s="25">
        <v>1000</v>
      </c>
      <c r="M42" s="25">
        <v>1000</v>
      </c>
      <c r="N42" s="25">
        <v>1000</v>
      </c>
      <c r="O42" s="25">
        <v>1000</v>
      </c>
      <c r="P42" s="25">
        <v>1000</v>
      </c>
    </row>
    <row r="43" spans="1:249">
      <c r="A43" s="22">
        <v>2451</v>
      </c>
      <c r="B43" s="26" t="s">
        <v>32</v>
      </c>
      <c r="C43" s="25">
        <v>4000</v>
      </c>
      <c r="D43" s="25">
        <f t="shared" si="2"/>
        <v>55000</v>
      </c>
      <c r="E43" s="25">
        <v>3000</v>
      </c>
      <c r="F43" s="25">
        <v>32000</v>
      </c>
      <c r="G43" s="25">
        <v>2000</v>
      </c>
      <c r="H43" s="25">
        <v>2000</v>
      </c>
      <c r="I43" s="25">
        <v>2000</v>
      </c>
      <c r="J43" s="25">
        <v>2000</v>
      </c>
      <c r="K43" s="25">
        <v>2000</v>
      </c>
      <c r="L43" s="25">
        <v>2000</v>
      </c>
      <c r="M43" s="25">
        <v>2000</v>
      </c>
      <c r="N43" s="25">
        <v>2000</v>
      </c>
      <c r="O43" s="25">
        <v>2000</v>
      </c>
      <c r="P43" s="25">
        <v>2000</v>
      </c>
    </row>
    <row r="44" spans="1:249">
      <c r="A44" s="22">
        <v>2461</v>
      </c>
      <c r="B44" s="23" t="s">
        <v>33</v>
      </c>
      <c r="C44" s="24">
        <v>21500</v>
      </c>
      <c r="D44" s="25">
        <f t="shared" si="2"/>
        <v>72000</v>
      </c>
      <c r="E44" s="25">
        <v>6000</v>
      </c>
      <c r="F44" s="25">
        <v>6000</v>
      </c>
      <c r="G44" s="25">
        <v>6000</v>
      </c>
      <c r="H44" s="25">
        <v>6000</v>
      </c>
      <c r="I44" s="25">
        <v>6000</v>
      </c>
      <c r="J44" s="25">
        <v>6000</v>
      </c>
      <c r="K44" s="25">
        <v>6000</v>
      </c>
      <c r="L44" s="25">
        <v>6000</v>
      </c>
      <c r="M44" s="25">
        <v>6000</v>
      </c>
      <c r="N44" s="25">
        <v>6000</v>
      </c>
      <c r="O44" s="25">
        <v>6000</v>
      </c>
      <c r="P44" s="25">
        <v>6000</v>
      </c>
    </row>
    <row r="45" spans="1:249">
      <c r="A45" s="22">
        <v>2471</v>
      </c>
      <c r="B45" s="23" t="s">
        <v>34</v>
      </c>
      <c r="C45" s="24">
        <v>8000</v>
      </c>
      <c r="D45" s="25">
        <f t="shared" si="2"/>
        <v>50000</v>
      </c>
      <c r="E45" s="25">
        <v>50000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</row>
    <row r="46" spans="1:249">
      <c r="A46" s="22">
        <v>2481</v>
      </c>
      <c r="B46" s="23" t="s">
        <v>35</v>
      </c>
      <c r="C46" s="24">
        <v>8000</v>
      </c>
      <c r="D46" s="25">
        <f t="shared" si="2"/>
        <v>98000</v>
      </c>
      <c r="E46" s="25">
        <v>10000</v>
      </c>
      <c r="F46" s="25">
        <v>8000</v>
      </c>
      <c r="G46" s="25">
        <v>8000</v>
      </c>
      <c r="H46" s="25">
        <v>8000</v>
      </c>
      <c r="I46" s="25">
        <v>8000</v>
      </c>
      <c r="J46" s="25">
        <v>8000</v>
      </c>
      <c r="K46" s="25">
        <v>8000</v>
      </c>
      <c r="L46" s="25">
        <v>8000</v>
      </c>
      <c r="M46" s="25">
        <v>8000</v>
      </c>
      <c r="N46" s="25">
        <v>8000</v>
      </c>
      <c r="O46" s="25">
        <v>8000</v>
      </c>
      <c r="P46" s="25">
        <v>8000</v>
      </c>
    </row>
    <row r="47" spans="1:249" ht="24">
      <c r="A47" s="22">
        <v>2491</v>
      </c>
      <c r="B47" s="23" t="s">
        <v>36</v>
      </c>
      <c r="C47" s="24">
        <v>54000</v>
      </c>
      <c r="D47" s="25">
        <f t="shared" si="2"/>
        <v>170000</v>
      </c>
      <c r="E47" s="25">
        <v>20000</v>
      </c>
      <c r="F47" s="25">
        <v>10000</v>
      </c>
      <c r="G47" s="25">
        <v>10000</v>
      </c>
      <c r="H47" s="25">
        <v>10000</v>
      </c>
      <c r="I47" s="25">
        <v>20000</v>
      </c>
      <c r="J47" s="25">
        <v>20000</v>
      </c>
      <c r="K47" s="25">
        <v>20000</v>
      </c>
      <c r="L47" s="25">
        <v>10000</v>
      </c>
      <c r="M47" s="25">
        <v>20000</v>
      </c>
      <c r="N47" s="25">
        <v>20000</v>
      </c>
      <c r="O47" s="25">
        <v>5000</v>
      </c>
      <c r="P47" s="25">
        <v>5000</v>
      </c>
    </row>
    <row r="48" spans="1:249">
      <c r="A48" s="22">
        <v>2521</v>
      </c>
      <c r="B48" s="23" t="s">
        <v>37</v>
      </c>
      <c r="C48" s="24">
        <v>16250</v>
      </c>
      <c r="D48" s="25">
        <f t="shared" si="2"/>
        <v>40000</v>
      </c>
      <c r="E48" s="25">
        <v>0</v>
      </c>
      <c r="F48" s="25">
        <v>0</v>
      </c>
      <c r="G48" s="25">
        <v>5000</v>
      </c>
      <c r="H48" s="25">
        <v>5000</v>
      </c>
      <c r="I48" s="25">
        <v>5000</v>
      </c>
      <c r="J48" s="25">
        <v>5000</v>
      </c>
      <c r="K48" s="25">
        <v>3000</v>
      </c>
      <c r="L48" s="25">
        <v>5000</v>
      </c>
      <c r="M48" s="25">
        <v>5000</v>
      </c>
      <c r="N48" s="25">
        <v>5000</v>
      </c>
      <c r="O48" s="25">
        <v>1000</v>
      </c>
      <c r="P48" s="25">
        <v>1000</v>
      </c>
    </row>
    <row r="49" spans="1:249">
      <c r="A49" s="22">
        <v>2531</v>
      </c>
      <c r="B49" s="23" t="s">
        <v>130</v>
      </c>
      <c r="C49" s="24"/>
      <c r="D49" s="25">
        <f t="shared" si="2"/>
        <v>5000</v>
      </c>
      <c r="E49" s="25">
        <v>5000</v>
      </c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1:249">
      <c r="A50" s="22">
        <v>2541</v>
      </c>
      <c r="B50" s="23" t="s">
        <v>131</v>
      </c>
      <c r="C50" s="24"/>
      <c r="D50" s="25">
        <f t="shared" si="2"/>
        <v>5000</v>
      </c>
      <c r="E50" s="25">
        <v>5000</v>
      </c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1:249">
      <c r="A51" s="22">
        <v>2561</v>
      </c>
      <c r="B51" s="23" t="s">
        <v>38</v>
      </c>
      <c r="C51" s="24">
        <v>5500</v>
      </c>
      <c r="D51" s="25">
        <f t="shared" si="2"/>
        <v>100000</v>
      </c>
      <c r="E51" s="25">
        <v>100000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</row>
    <row r="52" spans="1:249" ht="48">
      <c r="A52" s="22">
        <v>2611</v>
      </c>
      <c r="B52" s="23" t="s">
        <v>39</v>
      </c>
      <c r="C52" s="24">
        <v>605000</v>
      </c>
      <c r="D52" s="25">
        <f t="shared" si="2"/>
        <v>700000</v>
      </c>
      <c r="E52" s="25">
        <v>20000</v>
      </c>
      <c r="F52" s="25">
        <v>25000</v>
      </c>
      <c r="G52" s="25">
        <v>50000</v>
      </c>
      <c r="H52" s="25">
        <v>60000</v>
      </c>
      <c r="I52" s="25">
        <v>60000</v>
      </c>
      <c r="J52" s="25">
        <v>60000</v>
      </c>
      <c r="K52" s="25">
        <v>90000</v>
      </c>
      <c r="L52" s="25">
        <v>90000</v>
      </c>
      <c r="M52" s="25">
        <v>80000</v>
      </c>
      <c r="N52" s="25">
        <v>65000</v>
      </c>
      <c r="O52" s="25">
        <v>50000</v>
      </c>
      <c r="P52" s="25">
        <v>50000</v>
      </c>
      <c r="Q52" s="81"/>
    </row>
    <row r="53" spans="1:249">
      <c r="A53" s="22">
        <v>2711</v>
      </c>
      <c r="B53" s="23" t="s">
        <v>40</v>
      </c>
      <c r="C53" s="24">
        <v>140000</v>
      </c>
      <c r="D53" s="25">
        <f t="shared" si="2"/>
        <v>170000</v>
      </c>
      <c r="E53" s="25">
        <v>0</v>
      </c>
      <c r="F53" s="25">
        <v>0</v>
      </c>
      <c r="G53" s="25">
        <v>170000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</row>
    <row r="54" spans="1:249">
      <c r="A54" s="22">
        <v>2721</v>
      </c>
      <c r="B54" s="23" t="s">
        <v>41</v>
      </c>
      <c r="C54" s="24">
        <v>6000</v>
      </c>
      <c r="D54" s="25">
        <f t="shared" si="2"/>
        <v>35000</v>
      </c>
      <c r="E54" s="25">
        <v>5000</v>
      </c>
      <c r="F54" s="25">
        <v>5000</v>
      </c>
      <c r="G54" s="25">
        <v>2000</v>
      </c>
      <c r="H54" s="25">
        <v>1000</v>
      </c>
      <c r="I54" s="25">
        <v>1000</v>
      </c>
      <c r="J54" s="25">
        <v>6000</v>
      </c>
      <c r="K54" s="25">
        <v>2000</v>
      </c>
      <c r="L54" s="25">
        <v>5000</v>
      </c>
      <c r="M54" s="25">
        <v>2000</v>
      </c>
      <c r="N54" s="25">
        <v>2000</v>
      </c>
      <c r="O54" s="25">
        <v>2000</v>
      </c>
      <c r="P54" s="25">
        <v>2000</v>
      </c>
    </row>
    <row r="55" spans="1:249">
      <c r="A55" s="22">
        <v>2731</v>
      </c>
      <c r="B55" s="23" t="s">
        <v>42</v>
      </c>
      <c r="C55" s="24">
        <v>75000</v>
      </c>
      <c r="D55" s="25">
        <f t="shared" si="2"/>
        <v>100000</v>
      </c>
      <c r="E55" s="25">
        <v>0</v>
      </c>
      <c r="F55" s="25">
        <v>0</v>
      </c>
      <c r="G55" s="25">
        <v>10000</v>
      </c>
      <c r="H55" s="25">
        <v>0</v>
      </c>
      <c r="I55" s="25">
        <v>0</v>
      </c>
      <c r="J55" s="25">
        <v>25000</v>
      </c>
      <c r="K55" s="25">
        <v>33400</v>
      </c>
      <c r="L55" s="25">
        <v>0</v>
      </c>
      <c r="M55" s="25">
        <v>10000</v>
      </c>
      <c r="N55" s="25">
        <v>0</v>
      </c>
      <c r="O55" s="25">
        <v>0</v>
      </c>
      <c r="P55" s="25">
        <v>21600</v>
      </c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</row>
    <row r="56" spans="1:249">
      <c r="A56" s="22">
        <v>2911</v>
      </c>
      <c r="B56" s="23" t="s">
        <v>43</v>
      </c>
      <c r="C56" s="24">
        <v>8300</v>
      </c>
      <c r="D56" s="25">
        <f t="shared" si="2"/>
        <v>95000</v>
      </c>
      <c r="E56" s="25">
        <v>10000</v>
      </c>
      <c r="F56" s="25">
        <v>10000</v>
      </c>
      <c r="G56" s="25">
        <v>10000</v>
      </c>
      <c r="H56" s="25">
        <v>10000</v>
      </c>
      <c r="I56" s="25">
        <v>10000</v>
      </c>
      <c r="J56" s="25">
        <v>10000</v>
      </c>
      <c r="K56" s="25">
        <v>10000</v>
      </c>
      <c r="L56" s="25">
        <v>10000</v>
      </c>
      <c r="M56" s="25">
        <v>5000</v>
      </c>
      <c r="N56" s="25">
        <v>5000</v>
      </c>
      <c r="O56" s="25">
        <v>5000</v>
      </c>
      <c r="P56" s="25">
        <v>0</v>
      </c>
    </row>
    <row r="57" spans="1:249">
      <c r="A57" s="22">
        <v>2921</v>
      </c>
      <c r="B57" s="23" t="s">
        <v>44</v>
      </c>
      <c r="C57" s="24">
        <v>7500</v>
      </c>
      <c r="D57" s="25">
        <f t="shared" si="2"/>
        <v>45000</v>
      </c>
      <c r="E57" s="25">
        <v>5000</v>
      </c>
      <c r="F57" s="25">
        <v>2000</v>
      </c>
      <c r="G57" s="25">
        <v>5000</v>
      </c>
      <c r="H57" s="25">
        <v>5000</v>
      </c>
      <c r="I57" s="25">
        <v>5000</v>
      </c>
      <c r="J57" s="25">
        <v>2000</v>
      </c>
      <c r="K57" s="25">
        <v>5000</v>
      </c>
      <c r="L57" s="25">
        <v>5000</v>
      </c>
      <c r="M57" s="25">
        <v>5000</v>
      </c>
      <c r="N57" s="25">
        <v>2000</v>
      </c>
      <c r="O57" s="25">
        <v>2000</v>
      </c>
      <c r="P57" s="25">
        <v>2000</v>
      </c>
    </row>
    <row r="58" spans="1:249" ht="24">
      <c r="A58" s="22">
        <v>2961</v>
      </c>
      <c r="B58" s="23" t="s">
        <v>45</v>
      </c>
      <c r="C58" s="24">
        <v>50000</v>
      </c>
      <c r="D58" s="25">
        <f t="shared" si="2"/>
        <v>100000</v>
      </c>
      <c r="E58" s="25">
        <v>8000</v>
      </c>
      <c r="F58" s="25">
        <v>2000</v>
      </c>
      <c r="G58" s="25">
        <v>8000</v>
      </c>
      <c r="H58" s="25">
        <v>8000</v>
      </c>
      <c r="I58" s="25">
        <v>15000</v>
      </c>
      <c r="J58" s="25">
        <v>15000</v>
      </c>
      <c r="K58" s="25">
        <v>10000</v>
      </c>
      <c r="L58" s="25">
        <v>15000</v>
      </c>
      <c r="M58" s="25">
        <v>9000</v>
      </c>
      <c r="N58" s="25">
        <v>8000</v>
      </c>
      <c r="O58" s="25">
        <v>1000</v>
      </c>
      <c r="P58" s="25">
        <v>1000</v>
      </c>
    </row>
    <row r="59" spans="1:249" ht="24">
      <c r="A59" s="22">
        <v>2981</v>
      </c>
      <c r="B59" s="23" t="s">
        <v>46</v>
      </c>
      <c r="C59" s="24">
        <v>130000</v>
      </c>
      <c r="D59" s="25">
        <f t="shared" si="2"/>
        <v>300000</v>
      </c>
      <c r="E59" s="25">
        <v>50000</v>
      </c>
      <c r="F59" s="25">
        <v>20000</v>
      </c>
      <c r="G59" s="25">
        <v>20000</v>
      </c>
      <c r="H59" s="25">
        <v>20000</v>
      </c>
      <c r="I59" s="25">
        <v>20000</v>
      </c>
      <c r="J59" s="25">
        <v>20000</v>
      </c>
      <c r="K59" s="25">
        <v>30000</v>
      </c>
      <c r="L59" s="25">
        <v>30000</v>
      </c>
      <c r="M59" s="25">
        <v>30000</v>
      </c>
      <c r="N59" s="25">
        <v>20000</v>
      </c>
      <c r="O59" s="25">
        <v>20000</v>
      </c>
      <c r="P59" s="25">
        <v>20000</v>
      </c>
    </row>
    <row r="60" spans="1:249" s="28" customFormat="1">
      <c r="A60" s="79"/>
      <c r="B60" s="82" t="s">
        <v>47</v>
      </c>
      <c r="C60" s="82">
        <f t="shared" ref="C60:P60" si="3">SUM(C34:C59)</f>
        <v>1251050</v>
      </c>
      <c r="D60" s="83">
        <f t="shared" si="3"/>
        <v>2573500</v>
      </c>
      <c r="E60" s="84">
        <f t="shared" si="3"/>
        <v>343500</v>
      </c>
      <c r="F60" s="84">
        <f t="shared" si="3"/>
        <v>147500</v>
      </c>
      <c r="G60" s="84">
        <f t="shared" si="3"/>
        <v>369100</v>
      </c>
      <c r="H60" s="84">
        <f t="shared" si="3"/>
        <v>182000</v>
      </c>
      <c r="I60" s="84">
        <f t="shared" si="3"/>
        <v>188000</v>
      </c>
      <c r="J60" s="84">
        <f t="shared" si="3"/>
        <v>224000</v>
      </c>
      <c r="K60" s="84">
        <f t="shared" si="3"/>
        <v>251400</v>
      </c>
      <c r="L60" s="84">
        <f t="shared" si="3"/>
        <v>214000</v>
      </c>
      <c r="M60" s="84">
        <f t="shared" si="3"/>
        <v>209300</v>
      </c>
      <c r="N60" s="84">
        <f t="shared" si="3"/>
        <v>170100</v>
      </c>
      <c r="O60" s="109">
        <f t="shared" si="3"/>
        <v>129100</v>
      </c>
      <c r="P60" s="80">
        <f t="shared" si="3"/>
        <v>145500</v>
      </c>
      <c r="Q60" s="110">
        <v>2875400</v>
      </c>
      <c r="R60" s="111">
        <f>Q60-2789000</f>
        <v>86400</v>
      </c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0"/>
      <c r="IN60" s="20"/>
      <c r="IO60" s="20"/>
    </row>
    <row r="61" spans="1:249">
      <c r="A61" s="22">
        <v>3111</v>
      </c>
      <c r="B61" s="23" t="s">
        <v>48</v>
      </c>
      <c r="C61" s="24">
        <v>243200.01</v>
      </c>
      <c r="D61" s="25">
        <f t="shared" si="2"/>
        <v>264000</v>
      </c>
      <c r="E61" s="25">
        <v>22000</v>
      </c>
      <c r="F61" s="25">
        <v>22000</v>
      </c>
      <c r="G61" s="25">
        <v>22000</v>
      </c>
      <c r="H61" s="25">
        <v>22000</v>
      </c>
      <c r="I61" s="25">
        <v>22000</v>
      </c>
      <c r="J61" s="25">
        <v>22000</v>
      </c>
      <c r="K61" s="25">
        <v>22000</v>
      </c>
      <c r="L61" s="25">
        <v>22000</v>
      </c>
      <c r="M61" s="25">
        <v>22000</v>
      </c>
      <c r="N61" s="25">
        <v>22000</v>
      </c>
      <c r="O61" s="25">
        <v>22000</v>
      </c>
      <c r="P61" s="25">
        <v>22000</v>
      </c>
    </row>
    <row r="62" spans="1:249" ht="24">
      <c r="A62" s="22">
        <v>3113</v>
      </c>
      <c r="B62" s="23" t="s">
        <v>49</v>
      </c>
      <c r="C62" s="24">
        <v>33600</v>
      </c>
      <c r="D62" s="25">
        <f>SUM(E62:P62)</f>
        <v>42000</v>
      </c>
      <c r="E62" s="25">
        <v>3500</v>
      </c>
      <c r="F62" s="25">
        <v>3500</v>
      </c>
      <c r="G62" s="25">
        <v>3500</v>
      </c>
      <c r="H62" s="25">
        <v>3500</v>
      </c>
      <c r="I62" s="25">
        <v>3500</v>
      </c>
      <c r="J62" s="25">
        <v>3500</v>
      </c>
      <c r="K62" s="25">
        <v>3500</v>
      </c>
      <c r="L62" s="25">
        <v>3500</v>
      </c>
      <c r="M62" s="25">
        <v>3500</v>
      </c>
      <c r="N62" s="25">
        <v>3500</v>
      </c>
      <c r="O62" s="25">
        <v>3500</v>
      </c>
      <c r="P62" s="25">
        <v>3500</v>
      </c>
    </row>
    <row r="63" spans="1:249">
      <c r="A63" s="22">
        <v>3141</v>
      </c>
      <c r="B63" s="23" t="s">
        <v>50</v>
      </c>
      <c r="C63" s="24">
        <v>6204</v>
      </c>
      <c r="D63" s="25">
        <f t="shared" si="2"/>
        <v>6000</v>
      </c>
      <c r="E63" s="25">
        <v>500</v>
      </c>
      <c r="F63" s="25">
        <v>500</v>
      </c>
      <c r="G63" s="25">
        <v>500</v>
      </c>
      <c r="H63" s="25">
        <v>500</v>
      </c>
      <c r="I63" s="25">
        <v>500</v>
      </c>
      <c r="J63" s="25">
        <v>500</v>
      </c>
      <c r="K63" s="25">
        <v>500</v>
      </c>
      <c r="L63" s="25">
        <v>500</v>
      </c>
      <c r="M63" s="25">
        <v>500</v>
      </c>
      <c r="N63" s="25">
        <v>500</v>
      </c>
      <c r="O63" s="25">
        <v>500</v>
      </c>
      <c r="P63" s="25">
        <v>500</v>
      </c>
    </row>
    <row r="64" spans="1:249" ht="24">
      <c r="A64" s="22">
        <v>3171</v>
      </c>
      <c r="B64" s="23" t="s">
        <v>51</v>
      </c>
      <c r="C64" s="24">
        <v>10380</v>
      </c>
      <c r="D64" s="25">
        <f t="shared" si="2"/>
        <v>36000</v>
      </c>
      <c r="E64" s="25">
        <v>500</v>
      </c>
      <c r="F64" s="25">
        <v>500</v>
      </c>
      <c r="G64" s="25">
        <v>3500</v>
      </c>
      <c r="H64" s="25">
        <v>3500</v>
      </c>
      <c r="I64" s="25">
        <v>3500</v>
      </c>
      <c r="J64" s="25">
        <v>3500</v>
      </c>
      <c r="K64" s="25">
        <v>3500</v>
      </c>
      <c r="L64" s="25">
        <v>3500</v>
      </c>
      <c r="M64" s="25">
        <v>3500</v>
      </c>
      <c r="N64" s="25">
        <v>3500</v>
      </c>
      <c r="O64" s="25">
        <v>3500</v>
      </c>
      <c r="P64" s="25">
        <v>3500</v>
      </c>
    </row>
    <row r="65" spans="1:16">
      <c r="A65" s="22">
        <v>3232</v>
      </c>
      <c r="B65" s="23" t="s">
        <v>52</v>
      </c>
      <c r="C65" s="24"/>
      <c r="D65" s="25">
        <f t="shared" si="2"/>
        <v>20400</v>
      </c>
      <c r="E65" s="25">
        <v>1700</v>
      </c>
      <c r="F65" s="25">
        <v>1700</v>
      </c>
      <c r="G65" s="25">
        <v>1700</v>
      </c>
      <c r="H65" s="25">
        <v>1700</v>
      </c>
      <c r="I65" s="25">
        <v>1700</v>
      </c>
      <c r="J65" s="25">
        <v>1700</v>
      </c>
      <c r="K65" s="25">
        <v>1700</v>
      </c>
      <c r="L65" s="25">
        <v>1700</v>
      </c>
      <c r="M65" s="25">
        <v>1700</v>
      </c>
      <c r="N65" s="25">
        <v>1700</v>
      </c>
      <c r="O65" s="25">
        <v>1700</v>
      </c>
      <c r="P65" s="25">
        <v>1700</v>
      </c>
    </row>
    <row r="66" spans="1:16">
      <c r="A66" s="22">
        <v>3233</v>
      </c>
      <c r="B66" s="23" t="s">
        <v>53</v>
      </c>
      <c r="C66" s="24"/>
      <c r="D66" s="25">
        <f t="shared" si="2"/>
        <v>24882</v>
      </c>
      <c r="E66" s="25">
        <v>0</v>
      </c>
      <c r="F66" s="25">
        <v>2262</v>
      </c>
      <c r="G66" s="25">
        <v>2262</v>
      </c>
      <c r="H66" s="25">
        <v>2262</v>
      </c>
      <c r="I66" s="25">
        <v>2262</v>
      </c>
      <c r="J66" s="25">
        <v>2262</v>
      </c>
      <c r="K66" s="25">
        <v>2262</v>
      </c>
      <c r="L66" s="25">
        <v>2262</v>
      </c>
      <c r="M66" s="25">
        <v>2262</v>
      </c>
      <c r="N66" s="25">
        <v>2262</v>
      </c>
      <c r="O66" s="25">
        <v>2262</v>
      </c>
      <c r="P66" s="25">
        <v>2262</v>
      </c>
    </row>
    <row r="67" spans="1:16" ht="24">
      <c r="A67" s="22">
        <v>3261</v>
      </c>
      <c r="B67" s="23" t="s">
        <v>54</v>
      </c>
      <c r="C67" s="24"/>
      <c r="D67" s="25">
        <f t="shared" si="2"/>
        <v>248000</v>
      </c>
      <c r="E67" s="25">
        <v>0</v>
      </c>
      <c r="F67" s="25">
        <v>0</v>
      </c>
      <c r="G67" s="25">
        <v>62000</v>
      </c>
      <c r="H67" s="25">
        <v>62000</v>
      </c>
      <c r="I67" s="25">
        <v>62000</v>
      </c>
      <c r="J67" s="25">
        <v>62000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</row>
    <row r="68" spans="1:16" ht="24">
      <c r="A68" s="22">
        <v>3311</v>
      </c>
      <c r="B68" s="23" t="s">
        <v>55</v>
      </c>
      <c r="C68" s="24">
        <v>20000</v>
      </c>
      <c r="D68" s="25">
        <f t="shared" si="2"/>
        <v>92800</v>
      </c>
      <c r="E68" s="25">
        <v>0</v>
      </c>
      <c r="F68" s="25">
        <v>0</v>
      </c>
      <c r="G68" s="25">
        <v>11600</v>
      </c>
      <c r="H68" s="25">
        <v>0</v>
      </c>
      <c r="I68" s="25">
        <v>0</v>
      </c>
      <c r="J68" s="25">
        <v>0</v>
      </c>
      <c r="K68" s="25">
        <v>0</v>
      </c>
      <c r="L68" s="25">
        <v>81200</v>
      </c>
      <c r="M68" s="25">
        <v>0</v>
      </c>
      <c r="N68" s="25">
        <v>0</v>
      </c>
      <c r="O68" s="25">
        <v>0</v>
      </c>
      <c r="P68" s="25">
        <v>0</v>
      </c>
    </row>
    <row r="69" spans="1:16" ht="24">
      <c r="A69" s="22">
        <v>3363</v>
      </c>
      <c r="B69" s="23" t="s">
        <v>56</v>
      </c>
      <c r="C69" s="24">
        <v>45000</v>
      </c>
      <c r="D69" s="25">
        <f t="shared" si="2"/>
        <v>13000</v>
      </c>
      <c r="E69" s="25">
        <v>0</v>
      </c>
      <c r="F69" s="25">
        <v>0</v>
      </c>
      <c r="G69" s="25">
        <v>0</v>
      </c>
      <c r="H69" s="25">
        <v>0</v>
      </c>
      <c r="I69" s="25">
        <v>5000</v>
      </c>
      <c r="J69" s="25">
        <v>5000</v>
      </c>
      <c r="K69" s="25">
        <v>3000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</row>
    <row r="70" spans="1:16">
      <c r="A70" s="22">
        <v>3381</v>
      </c>
      <c r="B70" s="23" t="s">
        <v>57</v>
      </c>
      <c r="C70" s="24">
        <v>3400</v>
      </c>
      <c r="D70" s="25">
        <f t="shared" si="2"/>
        <v>15000</v>
      </c>
      <c r="E70" s="25">
        <v>1250</v>
      </c>
      <c r="F70" s="25">
        <v>1250</v>
      </c>
      <c r="G70" s="25">
        <v>1250</v>
      </c>
      <c r="H70" s="25">
        <v>1250</v>
      </c>
      <c r="I70" s="25">
        <v>1250</v>
      </c>
      <c r="J70" s="25">
        <v>1250</v>
      </c>
      <c r="K70" s="25">
        <v>1250</v>
      </c>
      <c r="L70" s="25">
        <v>1250</v>
      </c>
      <c r="M70" s="25">
        <v>1250</v>
      </c>
      <c r="N70" s="25">
        <v>1250</v>
      </c>
      <c r="O70" s="25">
        <v>1250</v>
      </c>
      <c r="P70" s="25">
        <v>1250</v>
      </c>
    </row>
    <row r="71" spans="1:16" ht="24">
      <c r="A71" s="22">
        <v>3391</v>
      </c>
      <c r="B71" s="23" t="s">
        <v>58</v>
      </c>
      <c r="C71" s="24"/>
      <c r="D71" s="25">
        <f t="shared" si="2"/>
        <v>25000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25000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</row>
    <row r="72" spans="1:16">
      <c r="A72" s="22">
        <v>3411</v>
      </c>
      <c r="B72" s="23" t="s">
        <v>59</v>
      </c>
      <c r="C72" s="24">
        <v>20000</v>
      </c>
      <c r="D72" s="25">
        <f t="shared" si="2"/>
        <v>29900</v>
      </c>
      <c r="E72" s="25">
        <v>2400</v>
      </c>
      <c r="F72" s="25">
        <v>2500</v>
      </c>
      <c r="G72" s="25">
        <v>2500</v>
      </c>
      <c r="H72" s="25">
        <v>2500</v>
      </c>
      <c r="I72" s="25">
        <v>2500</v>
      </c>
      <c r="J72" s="25">
        <v>2500</v>
      </c>
      <c r="K72" s="25">
        <v>2500</v>
      </c>
      <c r="L72" s="25">
        <v>2500</v>
      </c>
      <c r="M72" s="25">
        <v>2500</v>
      </c>
      <c r="N72" s="25">
        <v>2500</v>
      </c>
      <c r="O72" s="25">
        <v>2500</v>
      </c>
      <c r="P72" s="25">
        <v>2500</v>
      </c>
    </row>
    <row r="73" spans="1:16">
      <c r="A73" s="22">
        <v>3451</v>
      </c>
      <c r="B73" s="23" t="s">
        <v>60</v>
      </c>
      <c r="C73" s="24">
        <v>263318</v>
      </c>
      <c r="D73" s="25">
        <f t="shared" si="2"/>
        <v>250000</v>
      </c>
      <c r="E73" s="25">
        <v>0</v>
      </c>
      <c r="F73" s="25">
        <v>250000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</row>
    <row r="74" spans="1:16">
      <c r="A74" s="22">
        <v>3471</v>
      </c>
      <c r="B74" s="23" t="s">
        <v>61</v>
      </c>
      <c r="C74" s="24"/>
      <c r="D74" s="25">
        <f t="shared" si="2"/>
        <v>10000</v>
      </c>
      <c r="E74" s="25">
        <v>0</v>
      </c>
      <c r="F74" s="25">
        <v>5000</v>
      </c>
      <c r="G74" s="25">
        <v>5000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16" ht="24">
      <c r="A75" s="22">
        <v>3511</v>
      </c>
      <c r="B75" s="23" t="s">
        <v>62</v>
      </c>
      <c r="C75" s="24">
        <v>6000</v>
      </c>
      <c r="D75" s="25">
        <f t="shared" si="2"/>
        <v>10000</v>
      </c>
      <c r="E75" s="25">
        <v>0</v>
      </c>
      <c r="F75" s="25">
        <v>10000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</row>
    <row r="76" spans="1:16" ht="24">
      <c r="A76" s="22">
        <v>3512</v>
      </c>
      <c r="B76" s="23" t="s">
        <v>121</v>
      </c>
      <c r="C76" s="24"/>
      <c r="D76" s="25">
        <f t="shared" si="2"/>
        <v>500000</v>
      </c>
      <c r="E76" s="25">
        <v>0</v>
      </c>
      <c r="F76" s="25">
        <v>150000</v>
      </c>
      <c r="G76" s="25">
        <v>150000</v>
      </c>
      <c r="H76" s="25">
        <v>100000</v>
      </c>
      <c r="I76" s="25">
        <v>100000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</row>
    <row r="77" spans="1:16" ht="24">
      <c r="A77" s="22">
        <v>3531</v>
      </c>
      <c r="B77" s="23" t="s">
        <v>63</v>
      </c>
      <c r="C77" s="24">
        <v>10000</v>
      </c>
      <c r="D77" s="25">
        <f t="shared" si="2"/>
        <v>15000</v>
      </c>
      <c r="E77" s="25">
        <v>10000</v>
      </c>
      <c r="F77" s="25">
        <v>0</v>
      </c>
      <c r="G77" s="25">
        <v>0</v>
      </c>
      <c r="H77" s="25">
        <v>5000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</row>
    <row r="78" spans="1:16" ht="24">
      <c r="A78" s="22">
        <v>3551</v>
      </c>
      <c r="B78" s="23" t="s">
        <v>64</v>
      </c>
      <c r="C78" s="24">
        <v>33000</v>
      </c>
      <c r="D78" s="25">
        <f t="shared" si="2"/>
        <v>100000</v>
      </c>
      <c r="E78" s="25">
        <v>5000</v>
      </c>
      <c r="F78" s="25">
        <v>10000</v>
      </c>
      <c r="G78" s="25">
        <v>10000</v>
      </c>
      <c r="H78" s="25">
        <v>10000</v>
      </c>
      <c r="I78" s="25">
        <v>10000</v>
      </c>
      <c r="J78" s="25">
        <v>5000</v>
      </c>
      <c r="K78" s="25">
        <v>10000</v>
      </c>
      <c r="L78" s="25">
        <v>10000</v>
      </c>
      <c r="M78" s="25">
        <v>10000</v>
      </c>
      <c r="N78" s="25">
        <v>10000</v>
      </c>
      <c r="O78" s="25">
        <v>5000</v>
      </c>
      <c r="P78" s="25">
        <v>5000</v>
      </c>
    </row>
    <row r="79" spans="1:16" ht="24">
      <c r="A79" s="22">
        <v>3571</v>
      </c>
      <c r="B79" s="23" t="s">
        <v>65</v>
      </c>
      <c r="C79" s="24">
        <v>50000</v>
      </c>
      <c r="D79" s="25">
        <f t="shared" si="2"/>
        <v>300000</v>
      </c>
      <c r="E79" s="25">
        <v>20000</v>
      </c>
      <c r="F79" s="25">
        <v>30000</v>
      </c>
      <c r="G79" s="25">
        <v>20000</v>
      </c>
      <c r="H79" s="25">
        <v>20000</v>
      </c>
      <c r="I79" s="25">
        <v>30000</v>
      </c>
      <c r="J79" s="25">
        <v>50000</v>
      </c>
      <c r="K79" s="25">
        <v>30000</v>
      </c>
      <c r="L79" s="25">
        <v>20000</v>
      </c>
      <c r="M79" s="25">
        <v>20000</v>
      </c>
      <c r="N79" s="25">
        <v>20000</v>
      </c>
      <c r="O79" s="25">
        <v>20000</v>
      </c>
      <c r="P79" s="25">
        <v>20000</v>
      </c>
    </row>
    <row r="80" spans="1:16">
      <c r="A80" s="22">
        <v>3591</v>
      </c>
      <c r="B80" s="23" t="s">
        <v>66</v>
      </c>
      <c r="C80" s="24"/>
      <c r="D80" s="25">
        <f t="shared" si="2"/>
        <v>400000</v>
      </c>
      <c r="E80" s="25">
        <v>0</v>
      </c>
      <c r="F80" s="25">
        <v>0</v>
      </c>
      <c r="G80" s="25">
        <v>150000</v>
      </c>
      <c r="H80" s="25">
        <v>150000</v>
      </c>
      <c r="I80" s="25">
        <v>100000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</row>
    <row r="81" spans="1:249" ht="24">
      <c r="A81" s="22">
        <v>3572</v>
      </c>
      <c r="B81" s="23" t="s">
        <v>67</v>
      </c>
      <c r="C81" s="24">
        <v>2500</v>
      </c>
      <c r="D81" s="25">
        <f t="shared" si="2"/>
        <v>50000</v>
      </c>
      <c r="E81" s="25">
        <v>50000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</row>
    <row r="82" spans="1:249" ht="36">
      <c r="A82" s="22">
        <v>3621</v>
      </c>
      <c r="B82" s="23" t="s">
        <v>68</v>
      </c>
      <c r="C82" s="24">
        <v>3691</v>
      </c>
      <c r="D82" s="25">
        <f t="shared" si="2"/>
        <v>20000</v>
      </c>
      <c r="E82" s="25">
        <v>0</v>
      </c>
      <c r="F82" s="25">
        <v>0</v>
      </c>
      <c r="G82" s="25">
        <v>5000</v>
      </c>
      <c r="H82" s="25">
        <v>5000</v>
      </c>
      <c r="I82" s="25">
        <v>0</v>
      </c>
      <c r="J82" s="25">
        <v>5000</v>
      </c>
      <c r="K82" s="25">
        <v>0</v>
      </c>
      <c r="L82" s="25">
        <v>0</v>
      </c>
      <c r="M82" s="25">
        <v>5000</v>
      </c>
      <c r="N82" s="25">
        <v>0</v>
      </c>
      <c r="O82" s="25">
        <v>0</v>
      </c>
      <c r="P82" s="25">
        <v>0</v>
      </c>
    </row>
    <row r="83" spans="1:249">
      <c r="A83" s="22">
        <v>3921</v>
      </c>
      <c r="B83" s="23" t="s">
        <v>69</v>
      </c>
      <c r="C83" s="24">
        <v>1500</v>
      </c>
      <c r="D83" s="25">
        <f t="shared" si="2"/>
        <v>5000</v>
      </c>
      <c r="E83" s="25">
        <v>5000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</row>
    <row r="84" spans="1:249">
      <c r="A84" s="22">
        <v>3941</v>
      </c>
      <c r="B84" s="23" t="s">
        <v>70</v>
      </c>
      <c r="C84" s="24">
        <v>0</v>
      </c>
      <c r="D84" s="25">
        <f t="shared" si="2"/>
        <v>5000</v>
      </c>
      <c r="E84" s="25">
        <v>5000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</row>
    <row r="85" spans="1:249">
      <c r="A85" s="22">
        <v>3993</v>
      </c>
      <c r="B85" s="23" t="s">
        <v>71</v>
      </c>
      <c r="C85" s="24">
        <v>645000</v>
      </c>
      <c r="D85" s="25">
        <f t="shared" ref="D85" si="4">SUM(E85:P85)</f>
        <v>18000</v>
      </c>
      <c r="E85" s="25">
        <v>1500</v>
      </c>
      <c r="F85" s="25">
        <v>1500</v>
      </c>
      <c r="G85" s="25">
        <v>1500</v>
      </c>
      <c r="H85" s="25">
        <v>1500</v>
      </c>
      <c r="I85" s="25">
        <v>1500</v>
      </c>
      <c r="J85" s="25">
        <v>1500</v>
      </c>
      <c r="K85" s="25">
        <v>1500</v>
      </c>
      <c r="L85" s="25">
        <v>1500</v>
      </c>
      <c r="M85" s="25">
        <v>1500</v>
      </c>
      <c r="N85" s="25">
        <v>1500</v>
      </c>
      <c r="O85" s="25">
        <v>1500</v>
      </c>
      <c r="P85" s="25">
        <v>1500</v>
      </c>
    </row>
    <row r="86" spans="1:249" s="28" customFormat="1">
      <c r="A86" s="79"/>
      <c r="B86" s="82" t="s">
        <v>72</v>
      </c>
      <c r="C86" s="82">
        <f t="shared" ref="C86:P86" si="5">SUM(C61:C85)</f>
        <v>1396793.01</v>
      </c>
      <c r="D86" s="83">
        <f t="shared" si="5"/>
        <v>2499982</v>
      </c>
      <c r="E86" s="84">
        <f t="shared" si="5"/>
        <v>128350</v>
      </c>
      <c r="F86" s="84">
        <f t="shared" si="5"/>
        <v>490712</v>
      </c>
      <c r="G86" s="84">
        <f t="shared" si="5"/>
        <v>452312</v>
      </c>
      <c r="H86" s="84">
        <f t="shared" si="5"/>
        <v>390712</v>
      </c>
      <c r="I86" s="84">
        <f t="shared" si="5"/>
        <v>345712</v>
      </c>
      <c r="J86" s="84">
        <f t="shared" si="5"/>
        <v>165712</v>
      </c>
      <c r="K86" s="84">
        <f t="shared" si="5"/>
        <v>106712</v>
      </c>
      <c r="L86" s="84">
        <f t="shared" si="5"/>
        <v>149912</v>
      </c>
      <c r="M86" s="84">
        <f t="shared" si="5"/>
        <v>73712</v>
      </c>
      <c r="N86" s="84">
        <f t="shared" si="5"/>
        <v>68712</v>
      </c>
      <c r="O86" s="84">
        <f t="shared" si="5"/>
        <v>63712</v>
      </c>
      <c r="P86" s="84">
        <f t="shared" si="5"/>
        <v>63712</v>
      </c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</row>
    <row r="87" spans="1:249">
      <c r="A87" s="22">
        <v>4419</v>
      </c>
      <c r="B87" s="23" t="s">
        <v>73</v>
      </c>
      <c r="C87" s="24">
        <v>167500</v>
      </c>
      <c r="D87" s="25">
        <f>SUM(E87:P87)</f>
        <v>10000</v>
      </c>
      <c r="E87" s="24">
        <v>10000</v>
      </c>
      <c r="F87" s="24">
        <v>0</v>
      </c>
      <c r="G87" s="85">
        <v>0</v>
      </c>
      <c r="H87" s="85">
        <v>0</v>
      </c>
      <c r="I87" s="85">
        <v>0</v>
      </c>
      <c r="J87" s="85">
        <v>0</v>
      </c>
      <c r="K87" s="85">
        <v>0</v>
      </c>
      <c r="L87" s="85">
        <v>0</v>
      </c>
      <c r="M87" s="85">
        <v>0</v>
      </c>
      <c r="N87" s="85">
        <v>0</v>
      </c>
      <c r="O87" s="85">
        <v>0</v>
      </c>
      <c r="P87" s="85">
        <v>0</v>
      </c>
    </row>
    <row r="88" spans="1:249" s="28" customFormat="1">
      <c r="A88" s="79"/>
      <c r="B88" s="82" t="s">
        <v>117</v>
      </c>
      <c r="C88" s="82">
        <f>SUM(C87)</f>
        <v>167500</v>
      </c>
      <c r="D88" s="83">
        <f>SUM(D87)</f>
        <v>10000</v>
      </c>
      <c r="E88" s="84">
        <f t="shared" ref="E88:P88" si="6">SUM(E87:E87)</f>
        <v>10000</v>
      </c>
      <c r="F88" s="84">
        <f t="shared" si="6"/>
        <v>0</v>
      </c>
      <c r="G88" s="84">
        <f t="shared" si="6"/>
        <v>0</v>
      </c>
      <c r="H88" s="84">
        <f t="shared" si="6"/>
        <v>0</v>
      </c>
      <c r="I88" s="84">
        <f t="shared" si="6"/>
        <v>0</v>
      </c>
      <c r="J88" s="84">
        <f t="shared" si="6"/>
        <v>0</v>
      </c>
      <c r="K88" s="84">
        <f t="shared" si="6"/>
        <v>0</v>
      </c>
      <c r="L88" s="84">
        <f t="shared" si="6"/>
        <v>0</v>
      </c>
      <c r="M88" s="84">
        <f t="shared" si="6"/>
        <v>0</v>
      </c>
      <c r="N88" s="84">
        <f t="shared" si="6"/>
        <v>0</v>
      </c>
      <c r="O88" s="84">
        <f t="shared" si="6"/>
        <v>0</v>
      </c>
      <c r="P88" s="86">
        <f t="shared" si="6"/>
        <v>0</v>
      </c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</row>
    <row r="89" spans="1:249">
      <c r="A89" s="22">
        <v>5151</v>
      </c>
      <c r="B89" s="23" t="s">
        <v>74</v>
      </c>
      <c r="C89" s="24"/>
      <c r="D89" s="25">
        <f t="shared" ref="D89:D97" si="7">SUM(E89:P89)</f>
        <v>20000</v>
      </c>
      <c r="E89" s="25">
        <v>10000</v>
      </c>
      <c r="F89" s="25">
        <v>0</v>
      </c>
      <c r="G89" s="25">
        <v>0</v>
      </c>
      <c r="H89" s="25">
        <v>10000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</row>
    <row r="90" spans="1:249">
      <c r="A90" s="22">
        <v>5191</v>
      </c>
      <c r="B90" s="23" t="s">
        <v>75</v>
      </c>
      <c r="C90" s="24"/>
      <c r="D90" s="25">
        <f t="shared" si="7"/>
        <v>10000</v>
      </c>
      <c r="E90" s="25">
        <v>10000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</row>
    <row r="91" spans="1:249">
      <c r="A91" s="22">
        <v>5291</v>
      </c>
      <c r="B91" s="23" t="s">
        <v>76</v>
      </c>
      <c r="C91" s="24"/>
      <c r="D91" s="25">
        <f t="shared" si="7"/>
        <v>10000</v>
      </c>
      <c r="E91" s="25">
        <v>10000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</row>
    <row r="92" spans="1:249" ht="24">
      <c r="A92" s="93">
        <v>5411</v>
      </c>
      <c r="B92" s="26" t="s">
        <v>77</v>
      </c>
      <c r="C92" s="24"/>
      <c r="D92" s="25">
        <f t="shared" si="7"/>
        <v>435000</v>
      </c>
      <c r="E92" s="25">
        <v>0</v>
      </c>
      <c r="F92" s="25">
        <v>0</v>
      </c>
      <c r="G92" s="25">
        <v>435000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</row>
    <row r="93" spans="1:249">
      <c r="A93" s="93">
        <v>561</v>
      </c>
      <c r="B93" s="26" t="s">
        <v>132</v>
      </c>
      <c r="C93" s="24"/>
      <c r="D93" s="25">
        <f t="shared" si="7"/>
        <v>20000</v>
      </c>
      <c r="E93" s="25">
        <v>0</v>
      </c>
      <c r="F93" s="25">
        <v>20000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</row>
    <row r="94" spans="1:249" ht="24">
      <c r="A94" s="93">
        <v>5661</v>
      </c>
      <c r="B94" s="26" t="s">
        <v>78</v>
      </c>
      <c r="C94" s="24"/>
      <c r="D94" s="25">
        <f t="shared" si="7"/>
        <v>200000</v>
      </c>
      <c r="E94" s="25">
        <v>0</v>
      </c>
      <c r="F94" s="25">
        <v>200000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</row>
    <row r="95" spans="1:249">
      <c r="A95" s="93">
        <v>5671</v>
      </c>
      <c r="B95" s="26" t="s">
        <v>79</v>
      </c>
      <c r="C95" s="24"/>
      <c r="D95" s="25">
        <f t="shared" si="7"/>
        <v>350000</v>
      </c>
      <c r="E95" s="25">
        <v>0</v>
      </c>
      <c r="F95" s="25">
        <v>175000</v>
      </c>
      <c r="G95" s="25">
        <v>175000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</row>
    <row r="96" spans="1:249">
      <c r="A96" s="93">
        <v>5781</v>
      </c>
      <c r="B96" s="26" t="s">
        <v>80</v>
      </c>
      <c r="C96" s="24"/>
      <c r="D96" s="25">
        <f t="shared" si="7"/>
        <v>200000</v>
      </c>
      <c r="E96" s="25">
        <v>0</v>
      </c>
      <c r="F96" s="25">
        <v>0</v>
      </c>
      <c r="G96" s="25">
        <v>200000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</row>
    <row r="97" spans="1:250">
      <c r="A97" s="93">
        <v>5971</v>
      </c>
      <c r="B97" s="26" t="s">
        <v>81</v>
      </c>
      <c r="C97" s="24"/>
      <c r="D97" s="25">
        <f t="shared" si="7"/>
        <v>55000</v>
      </c>
      <c r="E97" s="25">
        <v>55000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</row>
    <row r="98" spans="1:250" s="28" customFormat="1">
      <c r="A98" s="79"/>
      <c r="B98" s="82" t="s">
        <v>118</v>
      </c>
      <c r="C98" s="87"/>
      <c r="D98" s="88">
        <f>SUM(D89:D97)</f>
        <v>1300000</v>
      </c>
      <c r="E98" s="88">
        <f t="shared" ref="E98:P98" si="8">SUM(E89:E97)</f>
        <v>85000</v>
      </c>
      <c r="F98" s="88">
        <f t="shared" si="8"/>
        <v>395000</v>
      </c>
      <c r="G98" s="88">
        <f t="shared" si="8"/>
        <v>810000</v>
      </c>
      <c r="H98" s="88">
        <f t="shared" si="8"/>
        <v>10000</v>
      </c>
      <c r="I98" s="88">
        <f t="shared" si="8"/>
        <v>0</v>
      </c>
      <c r="J98" s="88">
        <f t="shared" si="8"/>
        <v>0</v>
      </c>
      <c r="K98" s="88">
        <f t="shared" si="8"/>
        <v>0</v>
      </c>
      <c r="L98" s="88">
        <f t="shared" si="8"/>
        <v>0</v>
      </c>
      <c r="M98" s="88">
        <f t="shared" si="8"/>
        <v>0</v>
      </c>
      <c r="N98" s="88">
        <f t="shared" si="8"/>
        <v>0</v>
      </c>
      <c r="O98" s="88">
        <f t="shared" si="8"/>
        <v>0</v>
      </c>
      <c r="P98" s="88">
        <f t="shared" si="8"/>
        <v>0</v>
      </c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20"/>
      <c r="HT98" s="20"/>
      <c r="HU98" s="20"/>
      <c r="HV98" s="20"/>
      <c r="HW98" s="20"/>
      <c r="HX98" s="20"/>
      <c r="HY98" s="20"/>
      <c r="HZ98" s="20"/>
      <c r="IA98" s="20"/>
      <c r="IB98" s="20"/>
      <c r="IC98" s="20"/>
      <c r="ID98" s="20"/>
      <c r="IE98" s="20"/>
      <c r="IF98" s="20"/>
      <c r="IG98" s="20"/>
      <c r="IH98" s="20"/>
      <c r="II98" s="20"/>
      <c r="IJ98" s="20"/>
      <c r="IK98" s="20"/>
      <c r="IL98" s="20"/>
      <c r="IM98" s="20"/>
      <c r="IN98" s="20"/>
      <c r="IO98" s="20"/>
    </row>
    <row r="99" spans="1:250">
      <c r="A99" s="19"/>
      <c r="B99" s="18"/>
      <c r="C99" s="30"/>
      <c r="D99" s="30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29"/>
      <c r="EZ99" s="29"/>
      <c r="FA99" s="29"/>
      <c r="FB99" s="29"/>
      <c r="FC99" s="29"/>
      <c r="FD99" s="29"/>
      <c r="FE99" s="29"/>
      <c r="FF99" s="29"/>
      <c r="FG99" s="29"/>
      <c r="FH99" s="29"/>
      <c r="FI99" s="29"/>
      <c r="FJ99" s="29"/>
      <c r="FK99" s="29"/>
      <c r="FL99" s="29"/>
      <c r="FM99" s="29"/>
      <c r="FN99" s="29"/>
      <c r="FO99" s="29"/>
      <c r="FP99" s="29"/>
      <c r="FQ99" s="29"/>
      <c r="FR99" s="29"/>
      <c r="FS99" s="29"/>
      <c r="FT99" s="29"/>
      <c r="FU99" s="29"/>
      <c r="FV99" s="29"/>
      <c r="FW99" s="29"/>
      <c r="FX99" s="29"/>
      <c r="FY99" s="29"/>
      <c r="FZ99" s="29"/>
      <c r="GA99" s="29"/>
      <c r="GB99" s="29"/>
      <c r="GC99" s="29"/>
      <c r="GD99" s="29"/>
      <c r="GE99" s="29"/>
      <c r="GF99" s="29"/>
      <c r="GG99" s="29"/>
      <c r="GH99" s="29"/>
      <c r="GI99" s="29"/>
      <c r="GJ99" s="29"/>
      <c r="GK99" s="29"/>
      <c r="GL99" s="29"/>
      <c r="GM99" s="29"/>
      <c r="GN99" s="29"/>
      <c r="GO99" s="29"/>
      <c r="GP99" s="29"/>
      <c r="GQ99" s="29"/>
      <c r="GR99" s="29"/>
      <c r="GS99" s="29"/>
      <c r="GT99" s="29"/>
      <c r="GU99" s="29"/>
      <c r="GV99" s="29"/>
      <c r="GW99" s="29"/>
      <c r="GX99" s="29"/>
      <c r="GY99" s="29"/>
      <c r="GZ99" s="29"/>
      <c r="HA99" s="29"/>
      <c r="HB99" s="29"/>
      <c r="HC99" s="29"/>
      <c r="HD99" s="29"/>
      <c r="HE99" s="29"/>
      <c r="HF99" s="29"/>
      <c r="HG99" s="29"/>
      <c r="HH99" s="29"/>
      <c r="HI99" s="29"/>
      <c r="HJ99" s="29"/>
      <c r="HK99" s="29"/>
      <c r="HL99" s="29"/>
      <c r="HM99" s="29"/>
      <c r="HN99" s="29"/>
      <c r="HO99" s="29"/>
      <c r="HP99" s="29"/>
      <c r="HQ99" s="29"/>
      <c r="HR99" s="29"/>
      <c r="HS99" s="29"/>
      <c r="HT99" s="29"/>
      <c r="HU99" s="29"/>
      <c r="HV99" s="29"/>
      <c r="HW99" s="29"/>
      <c r="HX99" s="29"/>
      <c r="HY99" s="29"/>
      <c r="HZ99" s="29"/>
      <c r="IA99" s="29"/>
      <c r="IB99" s="29"/>
      <c r="IC99" s="29"/>
      <c r="ID99" s="29"/>
      <c r="IE99" s="29"/>
      <c r="IF99" s="29"/>
      <c r="IG99" s="29"/>
      <c r="IH99" s="29"/>
      <c r="II99" s="29"/>
      <c r="IJ99" s="29"/>
      <c r="IK99" s="29"/>
      <c r="IL99" s="29"/>
      <c r="IM99" s="29"/>
      <c r="IN99" s="29"/>
      <c r="IO99" s="29"/>
    </row>
    <row r="100" spans="1:250" s="28" customFormat="1">
      <c r="A100" s="89"/>
      <c r="B100" s="82" t="s">
        <v>82</v>
      </c>
      <c r="C100" s="82">
        <f>+SUM(C10:C88)/2</f>
        <v>23201920.699999996</v>
      </c>
      <c r="D100" s="82">
        <f t="shared" ref="D100:P100" si="9">D33+D60+D86+D88+D98</f>
        <v>31478182</v>
      </c>
      <c r="E100" s="82">
        <f t="shared" si="9"/>
        <v>2335350</v>
      </c>
      <c r="F100" s="82">
        <f t="shared" si="9"/>
        <v>2847212</v>
      </c>
      <c r="G100" s="82">
        <f t="shared" si="9"/>
        <v>3515412</v>
      </c>
      <c r="H100" s="82">
        <f t="shared" si="9"/>
        <v>4218912</v>
      </c>
      <c r="I100" s="82">
        <f t="shared" si="9"/>
        <v>2430712</v>
      </c>
      <c r="J100" s="82">
        <f t="shared" si="9"/>
        <v>2188712</v>
      </c>
      <c r="K100" s="82">
        <f t="shared" si="9"/>
        <v>2382112</v>
      </c>
      <c r="L100" s="82">
        <f t="shared" si="9"/>
        <v>2347912</v>
      </c>
      <c r="M100" s="82">
        <f t="shared" si="9"/>
        <v>2681012</v>
      </c>
      <c r="N100" s="82">
        <f t="shared" si="9"/>
        <v>2017812</v>
      </c>
      <c r="O100" s="82">
        <f t="shared" si="9"/>
        <v>2041812</v>
      </c>
      <c r="P100" s="82">
        <f t="shared" si="9"/>
        <v>2471212</v>
      </c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29"/>
      <c r="GF100" s="29"/>
      <c r="GG100" s="29"/>
      <c r="GH100" s="29"/>
      <c r="GI100" s="29"/>
      <c r="GJ100" s="29"/>
      <c r="GK100" s="29"/>
      <c r="GL100" s="29"/>
      <c r="GM100" s="29"/>
      <c r="GN100" s="29"/>
      <c r="GO100" s="29"/>
      <c r="GP100" s="29"/>
      <c r="GQ100" s="29"/>
      <c r="GR100" s="29"/>
      <c r="GS100" s="29"/>
      <c r="GT100" s="29"/>
      <c r="GU100" s="29"/>
      <c r="GV100" s="29"/>
      <c r="GW100" s="29"/>
      <c r="GX100" s="29"/>
      <c r="GY100" s="29"/>
      <c r="GZ100" s="29"/>
      <c r="HA100" s="29"/>
      <c r="HB100" s="29"/>
      <c r="HC100" s="29"/>
      <c r="HD100" s="29"/>
      <c r="HE100" s="29"/>
      <c r="HF100" s="29"/>
      <c r="HG100" s="29"/>
      <c r="HH100" s="29"/>
      <c r="HI100" s="29"/>
      <c r="HJ100" s="29"/>
      <c r="HK100" s="29"/>
      <c r="HL100" s="29"/>
      <c r="HM100" s="29"/>
      <c r="HN100" s="29"/>
      <c r="HO100" s="29"/>
      <c r="HP100" s="29"/>
      <c r="HQ100" s="29"/>
      <c r="HR100" s="29"/>
      <c r="HS100" s="29"/>
      <c r="HT100" s="29"/>
      <c r="HU100" s="29"/>
      <c r="HV100" s="29"/>
      <c r="HW100" s="29"/>
      <c r="HX100" s="29"/>
      <c r="HY100" s="29"/>
      <c r="HZ100" s="29"/>
      <c r="IA100" s="29"/>
      <c r="IB100" s="29"/>
      <c r="IC100" s="29"/>
      <c r="ID100" s="29"/>
      <c r="IE100" s="29"/>
      <c r="IF100" s="29"/>
      <c r="IG100" s="29"/>
      <c r="IH100" s="29"/>
      <c r="II100" s="29"/>
      <c r="IJ100" s="29"/>
      <c r="IK100" s="29"/>
      <c r="IL100" s="29"/>
      <c r="IM100" s="29"/>
      <c r="IN100" s="29"/>
      <c r="IO100" s="29"/>
    </row>
    <row r="101" spans="1:250" s="91" customFormat="1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  <c r="BB101" s="90"/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90"/>
      <c r="BN101" s="90"/>
      <c r="BO101" s="90"/>
      <c r="BP101" s="90"/>
      <c r="BQ101" s="90"/>
      <c r="BR101" s="90"/>
      <c r="BS101" s="90"/>
      <c r="BT101" s="90"/>
      <c r="BU101" s="90"/>
      <c r="BV101" s="90"/>
      <c r="BW101" s="90"/>
      <c r="BX101" s="90"/>
      <c r="BY101" s="90"/>
      <c r="BZ101" s="90"/>
      <c r="CA101" s="90"/>
      <c r="CB101" s="90"/>
      <c r="CC101" s="90"/>
      <c r="CD101" s="90"/>
      <c r="CE101" s="90"/>
      <c r="CF101" s="90"/>
      <c r="CG101" s="90"/>
      <c r="CH101" s="90"/>
      <c r="CI101" s="90"/>
      <c r="CJ101" s="90"/>
      <c r="CK101" s="90"/>
      <c r="CL101" s="90"/>
      <c r="CM101" s="90"/>
      <c r="CN101" s="90"/>
      <c r="CO101" s="90"/>
      <c r="CP101" s="90"/>
      <c r="CQ101" s="90"/>
      <c r="CR101" s="90"/>
      <c r="CS101" s="90"/>
      <c r="CT101" s="90"/>
      <c r="CU101" s="90"/>
      <c r="CV101" s="90"/>
      <c r="CW101" s="90"/>
      <c r="CX101" s="90"/>
      <c r="CY101" s="90"/>
      <c r="CZ101" s="90"/>
      <c r="DA101" s="90"/>
      <c r="DB101" s="90"/>
      <c r="DC101" s="90"/>
      <c r="DD101" s="90"/>
      <c r="DE101" s="90"/>
      <c r="DF101" s="90"/>
      <c r="DG101" s="90"/>
      <c r="DH101" s="90"/>
      <c r="DI101" s="90"/>
      <c r="DJ101" s="90"/>
      <c r="DK101" s="90"/>
      <c r="DL101" s="90"/>
      <c r="DM101" s="90"/>
      <c r="DN101" s="90"/>
      <c r="DO101" s="90"/>
      <c r="DP101" s="90"/>
      <c r="DQ101" s="90"/>
      <c r="DR101" s="90"/>
      <c r="DS101" s="90"/>
      <c r="DT101" s="90"/>
      <c r="DU101" s="90"/>
      <c r="DV101" s="90"/>
      <c r="DW101" s="90"/>
      <c r="DX101" s="90"/>
      <c r="DY101" s="90"/>
      <c r="DZ101" s="90"/>
      <c r="EA101" s="90"/>
      <c r="EB101" s="90"/>
      <c r="EC101" s="90"/>
      <c r="ED101" s="90"/>
      <c r="EE101" s="90"/>
      <c r="EF101" s="90"/>
      <c r="EG101" s="90"/>
      <c r="EH101" s="90"/>
      <c r="EI101" s="90"/>
      <c r="EJ101" s="90"/>
      <c r="EK101" s="90"/>
      <c r="EL101" s="90"/>
      <c r="EM101" s="90"/>
      <c r="EN101" s="90"/>
      <c r="EO101" s="90"/>
      <c r="EP101" s="90"/>
      <c r="EQ101" s="90"/>
      <c r="ER101" s="90"/>
      <c r="ES101" s="90"/>
      <c r="ET101" s="90"/>
      <c r="EU101" s="90"/>
      <c r="EV101" s="90"/>
      <c r="EW101" s="90"/>
      <c r="EX101" s="90"/>
      <c r="EY101" s="90"/>
      <c r="EZ101" s="90"/>
      <c r="FA101" s="90"/>
      <c r="FB101" s="90"/>
      <c r="FC101" s="90"/>
      <c r="FD101" s="90"/>
      <c r="FE101" s="90"/>
      <c r="FF101" s="90"/>
      <c r="FG101" s="90"/>
      <c r="FH101" s="90"/>
      <c r="FI101" s="90"/>
      <c r="FJ101" s="90"/>
      <c r="FK101" s="90"/>
      <c r="FL101" s="90"/>
      <c r="FM101" s="90"/>
      <c r="FN101" s="90"/>
      <c r="FO101" s="90"/>
      <c r="FP101" s="90"/>
      <c r="FQ101" s="90"/>
      <c r="FR101" s="90"/>
      <c r="FS101" s="90"/>
      <c r="FT101" s="90"/>
      <c r="FU101" s="90"/>
      <c r="FV101" s="90"/>
      <c r="FW101" s="90"/>
      <c r="FX101" s="90"/>
      <c r="FY101" s="90"/>
      <c r="FZ101" s="90"/>
      <c r="GA101" s="90"/>
      <c r="GB101" s="90"/>
      <c r="GC101" s="90"/>
      <c r="GD101" s="90"/>
      <c r="GE101" s="90"/>
      <c r="GF101" s="90"/>
      <c r="GG101" s="90"/>
      <c r="GH101" s="90"/>
      <c r="GI101" s="90"/>
      <c r="GJ101" s="90"/>
      <c r="GK101" s="90"/>
      <c r="GL101" s="90"/>
      <c r="GM101" s="90"/>
      <c r="GN101" s="90"/>
      <c r="GO101" s="90"/>
      <c r="GP101" s="90"/>
      <c r="GQ101" s="90"/>
      <c r="GR101" s="90"/>
      <c r="GS101" s="90"/>
      <c r="GT101" s="90"/>
      <c r="GU101" s="90"/>
      <c r="GV101" s="90"/>
      <c r="GW101" s="90"/>
      <c r="GX101" s="90"/>
      <c r="GY101" s="90"/>
      <c r="GZ101" s="90"/>
      <c r="HA101" s="90"/>
      <c r="HB101" s="90"/>
      <c r="HC101" s="90"/>
      <c r="HD101" s="90"/>
      <c r="HE101" s="90"/>
      <c r="HF101" s="90"/>
      <c r="HG101" s="90"/>
      <c r="HH101" s="90"/>
      <c r="HI101" s="90"/>
      <c r="HJ101" s="90"/>
      <c r="HK101" s="90"/>
      <c r="HL101" s="90"/>
      <c r="HM101" s="90"/>
      <c r="HN101" s="90"/>
      <c r="HO101" s="90"/>
      <c r="HP101" s="90"/>
      <c r="HQ101" s="90"/>
      <c r="HR101" s="90"/>
      <c r="HS101" s="90"/>
      <c r="HT101" s="90"/>
      <c r="HU101" s="90"/>
      <c r="HV101" s="90"/>
      <c r="HW101" s="90"/>
      <c r="HX101" s="90"/>
      <c r="HY101" s="90"/>
      <c r="HZ101" s="90"/>
      <c r="IA101" s="90"/>
      <c r="IB101" s="90"/>
      <c r="IC101" s="90"/>
      <c r="ID101" s="90"/>
      <c r="IE101" s="90"/>
      <c r="IF101" s="90"/>
      <c r="IG101" s="90"/>
      <c r="IH101" s="90"/>
      <c r="II101" s="90"/>
      <c r="IJ101" s="90"/>
      <c r="IK101" s="90"/>
      <c r="IL101" s="90"/>
      <c r="IM101" s="90"/>
      <c r="IN101" s="90"/>
      <c r="IO101" s="90"/>
    </row>
    <row r="102" spans="1:250" s="3" customFormat="1" ht="12.75">
      <c r="A102" s="31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32"/>
      <c r="Q102" s="32"/>
      <c r="R102" s="32"/>
      <c r="S102" s="32"/>
      <c r="T102" s="32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  <c r="EM102" s="29"/>
      <c r="EN102" s="29"/>
      <c r="EO102" s="29"/>
      <c r="EP102" s="29"/>
      <c r="EQ102" s="29"/>
      <c r="ER102" s="29"/>
      <c r="ES102" s="29"/>
      <c r="ET102" s="29"/>
      <c r="EU102" s="29"/>
      <c r="EV102" s="29"/>
      <c r="EW102" s="29"/>
      <c r="EX102" s="29"/>
      <c r="EY102" s="29"/>
      <c r="EZ102" s="29"/>
      <c r="FA102" s="29"/>
      <c r="FB102" s="29"/>
      <c r="FC102" s="29"/>
      <c r="FD102" s="29"/>
      <c r="FE102" s="29"/>
      <c r="FF102" s="29"/>
      <c r="FG102" s="29"/>
      <c r="FH102" s="29"/>
      <c r="FI102" s="29"/>
      <c r="FJ102" s="29"/>
      <c r="FK102" s="29"/>
      <c r="FL102" s="29"/>
      <c r="FM102" s="29"/>
      <c r="FN102" s="29"/>
      <c r="FO102" s="29"/>
      <c r="FP102" s="29"/>
      <c r="FQ102" s="29"/>
      <c r="FR102" s="29"/>
      <c r="FS102" s="29"/>
      <c r="FT102" s="29"/>
      <c r="FU102" s="29"/>
      <c r="FV102" s="29"/>
      <c r="FW102" s="29"/>
      <c r="FX102" s="29"/>
      <c r="FY102" s="29"/>
      <c r="FZ102" s="29"/>
      <c r="GA102" s="29"/>
      <c r="GB102" s="29"/>
      <c r="GC102" s="29"/>
      <c r="GD102" s="29"/>
      <c r="GE102" s="29"/>
      <c r="GF102" s="29"/>
      <c r="GG102" s="29"/>
      <c r="GH102" s="29"/>
      <c r="GI102" s="29"/>
      <c r="GJ102" s="29"/>
      <c r="GK102" s="29"/>
      <c r="GL102" s="29"/>
      <c r="GM102" s="29"/>
      <c r="GN102" s="29"/>
      <c r="GO102" s="29"/>
      <c r="GP102" s="29"/>
      <c r="GQ102" s="29"/>
      <c r="GR102" s="29"/>
      <c r="GS102" s="29"/>
      <c r="GT102" s="29"/>
      <c r="GU102" s="29"/>
      <c r="GV102" s="29"/>
      <c r="GW102" s="29"/>
      <c r="GX102" s="29"/>
      <c r="GY102" s="29"/>
      <c r="GZ102" s="29"/>
      <c r="HA102" s="29"/>
      <c r="HB102" s="29"/>
      <c r="HC102" s="29"/>
      <c r="HD102" s="29"/>
      <c r="HE102" s="29"/>
      <c r="HF102" s="29"/>
      <c r="HG102" s="29"/>
      <c r="HH102" s="29"/>
      <c r="HI102" s="29"/>
      <c r="HJ102" s="29"/>
      <c r="HK102" s="29"/>
      <c r="HL102" s="29"/>
      <c r="HM102" s="29"/>
      <c r="HN102" s="29"/>
      <c r="HO102" s="29"/>
      <c r="HP102" s="29"/>
      <c r="HQ102" s="29"/>
      <c r="HR102" s="29"/>
      <c r="HS102" s="29"/>
      <c r="HT102" s="29"/>
      <c r="HU102" s="29"/>
      <c r="HV102" s="29"/>
      <c r="HW102" s="29"/>
      <c r="HX102" s="29"/>
      <c r="HY102" s="29"/>
      <c r="HZ102" s="29"/>
      <c r="IA102" s="29"/>
      <c r="IB102" s="29"/>
      <c r="IC102" s="29"/>
      <c r="ID102" s="29"/>
      <c r="IE102" s="29"/>
      <c r="IF102" s="29"/>
      <c r="IG102" s="29"/>
      <c r="IH102" s="29"/>
      <c r="II102" s="29"/>
      <c r="IJ102" s="29"/>
      <c r="IK102" s="29"/>
      <c r="IL102" s="29"/>
      <c r="IM102" s="29"/>
      <c r="IN102" s="29"/>
      <c r="IO102" s="29"/>
      <c r="IP102" s="29"/>
    </row>
    <row r="103" spans="1:250">
      <c r="D103" s="29"/>
    </row>
    <row r="104" spans="1:250">
      <c r="D104" s="29"/>
      <c r="E104" s="92"/>
    </row>
    <row r="105" spans="1:250">
      <c r="D105" s="29"/>
      <c r="E105" s="92"/>
    </row>
  </sheetData>
  <protectedRanges>
    <protectedRange sqref="E13:P32" name="Rango2"/>
    <protectedRange sqref="E87:P87" name="Rango4"/>
    <protectedRange sqref="E66 E67:P85 E61:P65" name="Rango10_1"/>
  </protectedRanges>
  <mergeCells count="5">
    <mergeCell ref="G1:H1"/>
    <mergeCell ref="M3:N3"/>
    <mergeCell ref="A11:A12"/>
    <mergeCell ref="B11:B12"/>
    <mergeCell ref="E11:P11"/>
  </mergeCells>
  <pageMargins left="0.15748031496062992" right="0.15748031496062992" top="0.31496062992125984" bottom="0.23622047244094491" header="0.31496062992125984" footer="0.18"/>
  <pageSetup scale="7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Ingresos estimados</vt:lpstr>
      <vt:lpstr> Ingresos estimados</vt:lpstr>
      <vt:lpstr>Presupuesto Egresos </vt:lpstr>
      <vt:lpstr>' Ingresos estimados'!Área_de_impresión</vt:lpstr>
      <vt:lpstr>'Presupuesto Egresos '!Área_de_impresión</vt:lpstr>
    </vt:vector>
  </TitlesOfParts>
  <Company>Usuario 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USUARIO FINAL</cp:lastModifiedBy>
  <cp:lastPrinted>2020-02-05T21:39:31Z</cp:lastPrinted>
  <dcterms:created xsi:type="dcterms:W3CDTF">2019-06-27T21:40:37Z</dcterms:created>
  <dcterms:modified xsi:type="dcterms:W3CDTF">2020-02-05T21:40:51Z</dcterms:modified>
</cp:coreProperties>
</file>